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08558E45-9800-4AB5-A82A-CDE76A8608D6}" xr6:coauthVersionLast="47" xr6:coauthVersionMax="47" xr10:uidLastSave="{A52B81B1-9C24-49D6-A2F8-4E8B0F9D3A66}"/>
  <bookViews>
    <workbookView xWindow="-110" yWindow="-110" windowWidth="19420" windowHeight="10300" xr2:uid="{A15D278E-8F36-4EF8-853F-4031B4E2910A}"/>
  </bookViews>
  <sheets>
    <sheet name="Title" sheetId="3" r:id="rId1"/>
    <sheet name="Without Ties" sheetId="1" r:id="rId2"/>
    <sheet name="Ties" sheetId="2" r:id="rId3"/>
  </sheets>
  <externalReferences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2" l="1" a="1"/>
  <c r="Y10" i="2" s="1"/>
  <c r="U6" i="2" a="1"/>
  <c r="V7" i="2" s="1"/>
  <c r="N29" i="1"/>
  <c r="N31" i="1" s="1"/>
  <c r="C23" i="1"/>
  <c r="M16" i="1" a="1"/>
  <c r="M18" i="1" s="1"/>
  <c r="C15" i="2"/>
  <c r="C14" i="2"/>
  <c r="C20" i="2" s="1"/>
  <c r="I12" i="2"/>
  <c r="H12" i="2"/>
  <c r="G12" i="2"/>
  <c r="F12" i="2"/>
  <c r="E12" i="2"/>
  <c r="D12" i="2"/>
  <c r="C12" i="2"/>
  <c r="B12" i="2"/>
  <c r="S11" i="2"/>
  <c r="R11" i="2"/>
  <c r="Q11" i="2"/>
  <c r="P11" i="2"/>
  <c r="O11" i="2"/>
  <c r="N11" i="2"/>
  <c r="M11" i="2"/>
  <c r="L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S6" i="2"/>
  <c r="R6" i="2"/>
  <c r="Q6" i="2"/>
  <c r="P6" i="2"/>
  <c r="O6" i="2"/>
  <c r="N6" i="2"/>
  <c r="M6" i="2"/>
  <c r="L6" i="2"/>
  <c r="S5" i="2"/>
  <c r="R5" i="2"/>
  <c r="Q5" i="2"/>
  <c r="P5" i="2"/>
  <c r="C16" i="2" s="1"/>
  <c r="O5" i="2"/>
  <c r="N5" i="2"/>
  <c r="M5" i="2"/>
  <c r="L5" i="2"/>
  <c r="N30" i="1"/>
  <c r="C22" i="1"/>
  <c r="C15" i="1"/>
  <c r="C14" i="1"/>
  <c r="C19" i="1" s="1"/>
  <c r="I12" i="1"/>
  <c r="H12" i="1"/>
  <c r="G12" i="1"/>
  <c r="F12" i="1"/>
  <c r="E12" i="1"/>
  <c r="D12" i="1"/>
  <c r="C12" i="1"/>
  <c r="B12" i="1"/>
  <c r="J11" i="1"/>
  <c r="J10" i="1"/>
  <c r="J9" i="1"/>
  <c r="J8" i="1"/>
  <c r="J7" i="1"/>
  <c r="J6" i="1"/>
  <c r="J5" i="1"/>
  <c r="N20" i="1" l="1"/>
  <c r="U8" i="2"/>
  <c r="V8" i="2"/>
  <c r="U9" i="2"/>
  <c r="V9" i="2"/>
  <c r="N18" i="1"/>
  <c r="U10" i="2"/>
  <c r="M19" i="1"/>
  <c r="V10" i="2"/>
  <c r="N19" i="1"/>
  <c r="M20" i="1"/>
  <c r="Y6" i="2"/>
  <c r="Y7" i="2"/>
  <c r="N27" i="1"/>
  <c r="N28" i="1" s="1"/>
  <c r="M17" i="1"/>
  <c r="V6" i="2"/>
  <c r="Y8" i="2"/>
  <c r="M16" i="1"/>
  <c r="N16" i="1"/>
  <c r="U6" i="2"/>
  <c r="N17" i="1"/>
  <c r="U7" i="2"/>
  <c r="Y9" i="2"/>
  <c r="C17" i="2"/>
  <c r="C18" i="2" s="1"/>
  <c r="C16" i="1"/>
  <c r="C17" i="1" s="1"/>
  <c r="C19" i="2" l="1"/>
  <c r="C21" i="2" s="1"/>
  <c r="C18" i="1"/>
  <c r="C20" i="1" s="1"/>
</calcChain>
</file>

<file path=xl/sharedStrings.xml><?xml version="1.0" encoding="utf-8"?>
<sst xmlns="http://schemas.openxmlformats.org/spreadsheetml/2006/main" count="90" uniqueCount="44">
  <si>
    <t>Kendall's W</t>
  </si>
  <si>
    <t>Judges</t>
  </si>
  <si>
    <t>A</t>
  </si>
  <si>
    <t>B</t>
  </si>
  <si>
    <t>C</t>
  </si>
  <si>
    <t>D</t>
  </si>
  <si>
    <t>E</t>
  </si>
  <si>
    <t>F</t>
  </si>
  <si>
    <t>G</t>
  </si>
  <si>
    <t>H</t>
  </si>
  <si>
    <t>k</t>
  </si>
  <si>
    <t>=COUNTA(B5:I5)</t>
  </si>
  <si>
    <t>KENDALLW function</t>
  </si>
  <si>
    <t>m</t>
  </si>
  <si>
    <t>=COUNTA(A5:A11)</t>
  </si>
  <si>
    <t>W</t>
  </si>
  <si>
    <t>=12*DEVSQ(B12:I12)/(C15^2*(C14^3-C14))</t>
  </si>
  <si>
    <t>r</t>
  </si>
  <si>
    <t>=(C15*C16-1)/(C15-1)</t>
  </si>
  <si>
    <t>χ2</t>
  </si>
  <si>
    <t>=C15*(C14-1)*C16</t>
  </si>
  <si>
    <t>df</t>
  </si>
  <si>
    <t>=C14-1</t>
  </si>
  <si>
    <t>p-value</t>
  </si>
  <si>
    <t>=CHIDIST(C18,C19)</t>
  </si>
  <si>
    <t>=12*SUMSQ(B12:I12)/(C15^2*(C14^3-C14))-3*(C14+1)/(C14-1)</t>
  </si>
  <si>
    <t>=FRIEDMAN(B5:I11)/(C15*(C14-1))</t>
  </si>
  <si>
    <t>Real Statistics Reliability data analysis tool</t>
  </si>
  <si>
    <t>chi-sq</t>
  </si>
  <si>
    <t>Kendall's W with ties</t>
  </si>
  <si>
    <t>Ties</t>
  </si>
  <si>
    <t>Real Statistics function</t>
  </si>
  <si>
    <t>=COUNT(B5:I5)</t>
  </si>
  <si>
    <t>=COUNT(A5:A11)</t>
  </si>
  <si>
    <t>T</t>
  </si>
  <si>
    <t>=SUMPRODUCT((L5:S11+1)^3-(L5:S11+1))</t>
  </si>
  <si>
    <t>=(12*SUMSQ(B12:I12)-3*C15^2*C14*(C14+1)^2)/(C15^2*(C14^3-C14)-C15*C16)</t>
  </si>
  <si>
    <t>=(C15*C17-1)/(C15-1)</t>
  </si>
  <si>
    <t>=C15*(C14-1)*C17</t>
  </si>
  <si>
    <t>=CHIDIST(C19,C20)</t>
  </si>
  <si>
    <t>Real Statistics Using Excel</t>
  </si>
  <si>
    <t>Updated</t>
  </si>
  <si>
    <t>Copyright © 2013 - 2024 Charles Zaiontz</t>
  </si>
  <si>
    <t>Kendall’s Coefficient of Concordance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</si>
</sst>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0" xfId="0" quotePrefix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2428-C768-40B3-BD56-FAE6C5DF9E16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40</v>
      </c>
    </row>
    <row r="2" spans="1:13" x14ac:dyDescent="0.35">
      <c r="A2" t="s">
        <v>43</v>
      </c>
    </row>
    <row r="4" spans="1:13" x14ac:dyDescent="0.35">
      <c r="A4" t="s">
        <v>41</v>
      </c>
      <c r="B4" s="19">
        <v>45497</v>
      </c>
    </row>
    <row r="6" spans="1:13" x14ac:dyDescent="0.35">
      <c r="A6" s="20" t="s">
        <v>42</v>
      </c>
    </row>
    <row r="10" spans="1:13" ht="18.5" x14ac:dyDescent="0.45">
      <c r="M10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E319-D132-4804-B553-4ECF7CF23C75}">
  <sheetPr codeName="Sheet18"/>
  <dimension ref="A1:U31"/>
  <sheetViews>
    <sheetView workbookViewId="0"/>
  </sheetViews>
  <sheetFormatPr defaultRowHeight="14.5" x14ac:dyDescent="0.35"/>
  <cols>
    <col min="12" max="12" width="4.54296875" customWidth="1"/>
    <col min="14" max="14" width="9.1796875" customWidth="1"/>
  </cols>
  <sheetData>
    <row r="1" spans="1:21" x14ac:dyDescent="0.35">
      <c r="A1" s="1" t="s">
        <v>0</v>
      </c>
    </row>
    <row r="4" spans="1:21" x14ac:dyDescent="0.3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M4" s="2" t="s">
        <v>1</v>
      </c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  <c r="U4" s="2" t="s">
        <v>9</v>
      </c>
    </row>
    <row r="5" spans="1:21" x14ac:dyDescent="0.35">
      <c r="A5" s="2">
        <v>1</v>
      </c>
      <c r="B5" s="3">
        <v>7</v>
      </c>
      <c r="C5" s="4">
        <v>8</v>
      </c>
      <c r="D5" s="4">
        <v>6</v>
      </c>
      <c r="E5" s="4">
        <v>4</v>
      </c>
      <c r="F5" s="4">
        <v>5</v>
      </c>
      <c r="G5" s="4">
        <v>3</v>
      </c>
      <c r="H5" s="4">
        <v>2</v>
      </c>
      <c r="I5" s="5">
        <v>1</v>
      </c>
      <c r="J5">
        <f t="shared" ref="J5:J11" si="0">SUM(B5:I5)</f>
        <v>36</v>
      </c>
      <c r="M5" s="2">
        <v>1</v>
      </c>
      <c r="N5" s="3">
        <v>7</v>
      </c>
      <c r="O5" s="4">
        <v>8</v>
      </c>
      <c r="P5" s="4">
        <v>6</v>
      </c>
      <c r="Q5" s="4">
        <v>4</v>
      </c>
      <c r="R5" s="4">
        <v>5</v>
      </c>
      <c r="S5" s="4">
        <v>3</v>
      </c>
      <c r="T5" s="4">
        <v>2</v>
      </c>
      <c r="U5" s="5">
        <v>1</v>
      </c>
    </row>
    <row r="6" spans="1:21" x14ac:dyDescent="0.35">
      <c r="A6" s="2">
        <v>2</v>
      </c>
      <c r="B6" s="6">
        <v>8</v>
      </c>
      <c r="C6" s="2">
        <v>7</v>
      </c>
      <c r="D6" s="2">
        <v>2</v>
      </c>
      <c r="E6" s="2">
        <v>6</v>
      </c>
      <c r="F6" s="2">
        <v>4.5</v>
      </c>
      <c r="G6" s="2">
        <v>4.5</v>
      </c>
      <c r="H6" s="2">
        <v>3</v>
      </c>
      <c r="I6" s="7">
        <v>1</v>
      </c>
      <c r="J6">
        <f t="shared" si="0"/>
        <v>36</v>
      </c>
      <c r="M6" s="2">
        <v>2</v>
      </c>
      <c r="N6" s="6">
        <v>8</v>
      </c>
      <c r="O6" s="2">
        <v>7</v>
      </c>
      <c r="P6" s="2">
        <v>2</v>
      </c>
      <c r="Q6" s="2">
        <v>6</v>
      </c>
      <c r="R6" s="2">
        <v>4.5</v>
      </c>
      <c r="S6" s="2">
        <v>4.5</v>
      </c>
      <c r="T6" s="2">
        <v>3</v>
      </c>
      <c r="U6" s="7">
        <v>1</v>
      </c>
    </row>
    <row r="7" spans="1:21" x14ac:dyDescent="0.35">
      <c r="A7" s="2">
        <v>3</v>
      </c>
      <c r="B7" s="6">
        <v>8</v>
      </c>
      <c r="C7" s="2">
        <v>5.5</v>
      </c>
      <c r="D7" s="2">
        <v>7</v>
      </c>
      <c r="E7" s="2">
        <v>5.5</v>
      </c>
      <c r="F7" s="2">
        <v>4</v>
      </c>
      <c r="G7" s="2">
        <v>3</v>
      </c>
      <c r="H7" s="2">
        <v>2</v>
      </c>
      <c r="I7" s="7">
        <v>1</v>
      </c>
      <c r="J7">
        <f t="shared" si="0"/>
        <v>36</v>
      </c>
      <c r="M7" s="2">
        <v>3</v>
      </c>
      <c r="N7" s="6">
        <v>8</v>
      </c>
      <c r="O7" s="2">
        <v>5.5</v>
      </c>
      <c r="P7" s="2">
        <v>7</v>
      </c>
      <c r="Q7" s="2">
        <v>5.5</v>
      </c>
      <c r="R7" s="2">
        <v>4</v>
      </c>
      <c r="S7" s="2">
        <v>3</v>
      </c>
      <c r="T7" s="2">
        <v>2</v>
      </c>
      <c r="U7" s="7">
        <v>1</v>
      </c>
    </row>
    <row r="8" spans="1:21" x14ac:dyDescent="0.35">
      <c r="A8" s="2">
        <v>4</v>
      </c>
      <c r="B8" s="6">
        <v>8</v>
      </c>
      <c r="C8" s="2">
        <v>6.5</v>
      </c>
      <c r="D8" s="2">
        <v>4</v>
      </c>
      <c r="E8" s="2">
        <v>5</v>
      </c>
      <c r="F8" s="2">
        <v>3</v>
      </c>
      <c r="G8" s="2">
        <v>6.5</v>
      </c>
      <c r="H8" s="2">
        <v>1</v>
      </c>
      <c r="I8" s="7">
        <v>2</v>
      </c>
      <c r="J8">
        <f t="shared" si="0"/>
        <v>36</v>
      </c>
      <c r="M8" s="2">
        <v>4</v>
      </c>
      <c r="N8" s="6">
        <v>8</v>
      </c>
      <c r="O8" s="2">
        <v>6.5</v>
      </c>
      <c r="P8" s="2">
        <v>4</v>
      </c>
      <c r="Q8" s="2">
        <v>5</v>
      </c>
      <c r="R8" s="2">
        <v>3</v>
      </c>
      <c r="S8" s="2">
        <v>6.5</v>
      </c>
      <c r="T8" s="2">
        <v>1</v>
      </c>
      <c r="U8" s="7">
        <v>2</v>
      </c>
    </row>
    <row r="9" spans="1:21" x14ac:dyDescent="0.35">
      <c r="A9" s="2">
        <v>5</v>
      </c>
      <c r="B9" s="6">
        <v>6</v>
      </c>
      <c r="C9" s="2">
        <v>4.5</v>
      </c>
      <c r="D9" s="2">
        <v>2</v>
      </c>
      <c r="E9" s="2">
        <v>7</v>
      </c>
      <c r="F9" s="2">
        <v>3</v>
      </c>
      <c r="G9" s="2">
        <v>8</v>
      </c>
      <c r="H9" s="2">
        <v>1</v>
      </c>
      <c r="I9" s="7">
        <v>4.5</v>
      </c>
      <c r="J9">
        <f t="shared" si="0"/>
        <v>36</v>
      </c>
      <c r="M9" s="2">
        <v>5</v>
      </c>
      <c r="N9" s="6">
        <v>6</v>
      </c>
      <c r="O9" s="2">
        <v>4.5</v>
      </c>
      <c r="P9" s="2">
        <v>2</v>
      </c>
      <c r="Q9" s="2">
        <v>7</v>
      </c>
      <c r="R9" s="2">
        <v>3</v>
      </c>
      <c r="S9" s="2">
        <v>8</v>
      </c>
      <c r="T9" s="2">
        <v>1</v>
      </c>
      <c r="U9" s="7">
        <v>4.5</v>
      </c>
    </row>
    <row r="10" spans="1:21" x14ac:dyDescent="0.35">
      <c r="A10" s="2">
        <v>6</v>
      </c>
      <c r="B10" s="6">
        <v>7.5</v>
      </c>
      <c r="C10" s="2">
        <v>6</v>
      </c>
      <c r="D10" s="2">
        <v>7.5</v>
      </c>
      <c r="E10" s="2">
        <v>2.5</v>
      </c>
      <c r="F10" s="2">
        <v>5</v>
      </c>
      <c r="G10" s="2">
        <v>4</v>
      </c>
      <c r="H10" s="2">
        <v>1</v>
      </c>
      <c r="I10" s="7">
        <v>2.5</v>
      </c>
      <c r="J10">
        <f t="shared" si="0"/>
        <v>36</v>
      </c>
      <c r="M10" s="2">
        <v>6</v>
      </c>
      <c r="N10" s="6">
        <v>7.5</v>
      </c>
      <c r="O10" s="2">
        <v>6</v>
      </c>
      <c r="P10" s="2">
        <v>7.5</v>
      </c>
      <c r="Q10" s="2">
        <v>2.5</v>
      </c>
      <c r="R10" s="2">
        <v>5</v>
      </c>
      <c r="S10" s="2">
        <v>4</v>
      </c>
      <c r="T10" s="2">
        <v>1</v>
      </c>
      <c r="U10" s="7">
        <v>2.5</v>
      </c>
    </row>
    <row r="11" spans="1:21" x14ac:dyDescent="0.35">
      <c r="A11" s="2">
        <v>7</v>
      </c>
      <c r="B11" s="8">
        <v>6</v>
      </c>
      <c r="C11" s="9">
        <v>7</v>
      </c>
      <c r="D11" s="9">
        <v>4</v>
      </c>
      <c r="E11" s="9">
        <v>8</v>
      </c>
      <c r="F11" s="9">
        <v>4</v>
      </c>
      <c r="G11" s="9">
        <v>4</v>
      </c>
      <c r="H11" s="9">
        <v>2</v>
      </c>
      <c r="I11" s="10">
        <v>1</v>
      </c>
      <c r="J11">
        <f t="shared" si="0"/>
        <v>36</v>
      </c>
      <c r="M11" s="2">
        <v>7</v>
      </c>
      <c r="N11" s="8">
        <v>6</v>
      </c>
      <c r="O11" s="9">
        <v>7</v>
      </c>
      <c r="P11" s="9">
        <v>4</v>
      </c>
      <c r="Q11" s="9">
        <v>8</v>
      </c>
      <c r="R11" s="9">
        <v>4</v>
      </c>
      <c r="S11" s="9">
        <v>4</v>
      </c>
      <c r="T11" s="9">
        <v>2</v>
      </c>
      <c r="U11" s="10">
        <v>1</v>
      </c>
    </row>
    <row r="12" spans="1:21" x14ac:dyDescent="0.35">
      <c r="B12" s="2">
        <f t="shared" ref="B12:I12" si="1">SUM(B5:B11)</f>
        <v>50.5</v>
      </c>
      <c r="C12" s="2">
        <f t="shared" si="1"/>
        <v>44.5</v>
      </c>
      <c r="D12" s="2">
        <f t="shared" si="1"/>
        <v>32.5</v>
      </c>
      <c r="E12" s="2">
        <f t="shared" si="1"/>
        <v>38</v>
      </c>
      <c r="F12" s="2">
        <f t="shared" si="1"/>
        <v>28.5</v>
      </c>
      <c r="G12" s="2">
        <f t="shared" si="1"/>
        <v>33</v>
      </c>
      <c r="H12" s="2">
        <f t="shared" si="1"/>
        <v>12</v>
      </c>
      <c r="I12" s="2">
        <f t="shared" si="1"/>
        <v>13</v>
      </c>
    </row>
    <row r="14" spans="1:21" x14ac:dyDescent="0.35">
      <c r="B14" t="s">
        <v>10</v>
      </c>
      <c r="C14" s="11">
        <f>COUNTA(B5:I5)</f>
        <v>8</v>
      </c>
      <c r="E14" s="12" t="s">
        <v>11</v>
      </c>
      <c r="M14" t="s">
        <v>12</v>
      </c>
    </row>
    <row r="15" spans="1:21" x14ac:dyDescent="0.35">
      <c r="B15" t="s">
        <v>13</v>
      </c>
      <c r="C15" s="13">
        <f>COUNTA(A5:A11)</f>
        <v>7</v>
      </c>
      <c r="E15" s="12" t="s">
        <v>14</v>
      </c>
    </row>
    <row r="16" spans="1:21" x14ac:dyDescent="0.35">
      <c r="B16" t="s">
        <v>15</v>
      </c>
      <c r="C16" s="13">
        <f>12*DEVSQ(B12:I12)/(C15^2*(C14^3-C14))</f>
        <v>0.63508260447035958</v>
      </c>
      <c r="E16" s="12" t="s">
        <v>16</v>
      </c>
      <c r="M16" t="e">
        <f t="array" aca="1" ref="M16:N20" ca="1">KENDALLW(B5:I11,TRUE)</f>
        <v>#NAME?</v>
      </c>
      <c r="N16" s="11" t="e">
        <f ca="1"/>
        <v>#NAME?</v>
      </c>
    </row>
    <row r="17" spans="2:14" x14ac:dyDescent="0.35">
      <c r="B17" t="s">
        <v>17</v>
      </c>
      <c r="C17" s="13">
        <f>(C15*C16-1)/(C15-1)</f>
        <v>0.57426303854875282</v>
      </c>
      <c r="E17" s="12" t="s">
        <v>18</v>
      </c>
      <c r="M17" t="e">
        <f ca="1"/>
        <v>#NAME?</v>
      </c>
      <c r="N17" s="13" t="e">
        <f ca="1"/>
        <v>#NAME?</v>
      </c>
    </row>
    <row r="18" spans="2:14" x14ac:dyDescent="0.35">
      <c r="B18" s="15" t="s">
        <v>19</v>
      </c>
      <c r="C18" s="13">
        <f>C15*(C14-1)*C16</f>
        <v>31.11904761904762</v>
      </c>
      <c r="E18" s="12" t="s">
        <v>20</v>
      </c>
      <c r="M18" t="e">
        <f ca="1"/>
        <v>#NAME?</v>
      </c>
      <c r="N18" s="13" t="e">
        <f ca="1"/>
        <v>#NAME?</v>
      </c>
    </row>
    <row r="19" spans="2:14" x14ac:dyDescent="0.35">
      <c r="B19" s="15" t="s">
        <v>21</v>
      </c>
      <c r="C19" s="13">
        <f>C14-1</f>
        <v>7</v>
      </c>
      <c r="E19" s="12" t="s">
        <v>22</v>
      </c>
      <c r="M19" t="e">
        <f ca="1"/>
        <v>#NAME?</v>
      </c>
      <c r="N19" s="13" t="e">
        <f ca="1"/>
        <v>#NAME?</v>
      </c>
    </row>
    <row r="20" spans="2:14" x14ac:dyDescent="0.35">
      <c r="B20" s="15" t="s">
        <v>23</v>
      </c>
      <c r="C20" s="14">
        <f>CHIDIST(C18,C19)</f>
        <v>5.9107829694807225E-5</v>
      </c>
      <c r="E20" s="12" t="s">
        <v>24</v>
      </c>
      <c r="M20" t="e">
        <f ca="1"/>
        <v>#NAME?</v>
      </c>
      <c r="N20" s="14" t="e">
        <f ca="1"/>
        <v>#NAME?</v>
      </c>
    </row>
    <row r="22" spans="2:14" x14ac:dyDescent="0.35">
      <c r="B22" t="s">
        <v>15</v>
      </c>
      <c r="C22" s="11">
        <f>12*SUMSQ(B12:I12)/(C15^2*(C14^3-C14))-3*(C14+1)/(C14-1)</f>
        <v>0.63508260447035925</v>
      </c>
      <c r="E22" s="12" t="s">
        <v>25</v>
      </c>
    </row>
    <row r="23" spans="2:14" x14ac:dyDescent="0.35">
      <c r="B23" t="s">
        <v>15</v>
      </c>
      <c r="C23" s="14" t="e">
        <f ca="1">FRIEDMAN(B5:I11)/(C15*(C14-1))</f>
        <v>#NAME?</v>
      </c>
      <c r="E23" s="12" t="s">
        <v>26</v>
      </c>
      <c r="M23" t="s">
        <v>27</v>
      </c>
    </row>
    <row r="25" spans="2:14" x14ac:dyDescent="0.35">
      <c r="M25" t="s">
        <v>0</v>
      </c>
    </row>
    <row r="27" spans="2:14" x14ac:dyDescent="0.35">
      <c r="M27" t="s">
        <v>15</v>
      </c>
      <c r="N27" s="16" t="e">
        <f ca="1">N29/(COUNT(B5:B11)*(COUNT(B5:I5)-1))</f>
        <v>#NAME?</v>
      </c>
    </row>
    <row r="28" spans="2:14" x14ac:dyDescent="0.35">
      <c r="M28" t="s">
        <v>17</v>
      </c>
      <c r="N28" s="17" t="e">
        <f ca="1">(COUNT(B5:B11)*N27-1)/(COUNT(B5:B11)-1)</f>
        <v>#NAME?</v>
      </c>
    </row>
    <row r="29" spans="2:14" x14ac:dyDescent="0.35">
      <c r="M29" t="s">
        <v>28</v>
      </c>
      <c r="N29" s="17" t="e">
        <f ca="1">FRIEDMAN(B5:I11)</f>
        <v>#NAME?</v>
      </c>
    </row>
    <row r="30" spans="2:14" x14ac:dyDescent="0.35">
      <c r="M30" t="s">
        <v>21</v>
      </c>
      <c r="N30" s="17">
        <f>COUNT(B5:I5)-1</f>
        <v>7</v>
      </c>
    </row>
    <row r="31" spans="2:14" x14ac:dyDescent="0.35">
      <c r="M31" t="s">
        <v>23</v>
      </c>
      <c r="N31" s="18" t="e">
        <f ca="1">CHIDIST(N29,N30)</f>
        <v>#NAME?</v>
      </c>
    </row>
  </sheetData>
  <pageMargins left="0.7" right="0.7" top="0.75" bottom="0.75" header="0.3" footer="0.3"/>
  <ignoredErrors>
    <ignoredError sqref="J5:J11 C14" formulaRange="1"/>
    <ignoredError sqref="M16:N20 C23 N28:N29 N31" evalError="1"/>
    <ignoredError sqref="N30 N27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A27F-1588-4104-9CFC-DD90F8C704EB}">
  <sheetPr codeName="Sheet19"/>
  <dimension ref="A1:Y21"/>
  <sheetViews>
    <sheetView workbookViewId="0"/>
  </sheetViews>
  <sheetFormatPr defaultRowHeight="14.5" x14ac:dyDescent="0.35"/>
  <cols>
    <col min="1" max="1" width="4.453125" customWidth="1"/>
    <col min="2" max="9" width="8.1796875" customWidth="1"/>
    <col min="10" max="10" width="7.1796875" customWidth="1"/>
    <col min="11" max="11" width="7.54296875" customWidth="1"/>
    <col min="12" max="19" width="5.81640625" customWidth="1"/>
  </cols>
  <sheetData>
    <row r="1" spans="1:25" x14ac:dyDescent="0.35">
      <c r="A1" s="1" t="s">
        <v>29</v>
      </c>
    </row>
    <row r="4" spans="1:25" x14ac:dyDescent="0.35"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K4" s="2" t="s">
        <v>30</v>
      </c>
      <c r="L4" s="2" t="s">
        <v>2</v>
      </c>
      <c r="M4" s="2" t="s">
        <v>3</v>
      </c>
      <c r="N4" s="2" t="s">
        <v>4</v>
      </c>
      <c r="O4" s="2" t="s">
        <v>5</v>
      </c>
      <c r="P4" s="2" t="s">
        <v>6</v>
      </c>
      <c r="Q4" s="2" t="s">
        <v>7</v>
      </c>
      <c r="R4" s="2" t="s">
        <v>8</v>
      </c>
      <c r="S4" s="2" t="s">
        <v>9</v>
      </c>
      <c r="U4" t="s">
        <v>31</v>
      </c>
      <c r="X4" t="s">
        <v>0</v>
      </c>
    </row>
    <row r="5" spans="1:25" x14ac:dyDescent="0.35">
      <c r="B5" s="3">
        <v>7</v>
      </c>
      <c r="C5" s="4">
        <v>8</v>
      </c>
      <c r="D5" s="4">
        <v>6</v>
      </c>
      <c r="E5" s="4">
        <v>4</v>
      </c>
      <c r="F5" s="4">
        <v>5</v>
      </c>
      <c r="G5" s="4">
        <v>3</v>
      </c>
      <c r="H5" s="4">
        <v>2</v>
      </c>
      <c r="I5" s="5">
        <v>1</v>
      </c>
      <c r="K5" s="2">
        <v>1</v>
      </c>
      <c r="L5" s="3">
        <f>IF(COUNTIF($A5:A5,B5)=0,COUNTIF(C5:$J5,B5),0)</f>
        <v>0</v>
      </c>
      <c r="M5" s="4">
        <f>IF(COUNTIF($A5:B5,C5)=0,COUNTIF(D5:$J5,C5),0)</f>
        <v>0</v>
      </c>
      <c r="N5" s="4">
        <f>IF(COUNTIF($A5:C5,D5)=0,COUNTIF(E5:$J5,D5),0)</f>
        <v>0</v>
      </c>
      <c r="O5" s="4">
        <f>IF(COUNTIF($A5:D5,E5)=0,COUNTIF(F5:$J5,E5),0)</f>
        <v>0</v>
      </c>
      <c r="P5" s="4">
        <f>IF(COUNTIF($A5:E5,F5)=0,COUNTIF(G5:$J5,F5),0)</f>
        <v>0</v>
      </c>
      <c r="Q5" s="4">
        <f>IF(COUNTIF($A5:F5,G5)=0,COUNTIF(H5:$J5,G5),0)</f>
        <v>0</v>
      </c>
      <c r="R5" s="4">
        <f>IF(COUNTIF($A5:G5,H5)=0,COUNTIF(I5:$J5,H5),0)</f>
        <v>0</v>
      </c>
      <c r="S5" s="5">
        <f>IF(COUNTIF($A5:H5,I5)=0,COUNTIF(J5:$J5,I5),0)</f>
        <v>0</v>
      </c>
    </row>
    <row r="6" spans="1:25" x14ac:dyDescent="0.35">
      <c r="B6" s="6">
        <v>8</v>
      </c>
      <c r="C6" s="2">
        <v>7</v>
      </c>
      <c r="D6" s="2">
        <v>2</v>
      </c>
      <c r="E6" s="2">
        <v>6</v>
      </c>
      <c r="F6" s="2">
        <v>4.5</v>
      </c>
      <c r="G6" s="2">
        <v>4.5</v>
      </c>
      <c r="H6" s="2">
        <v>3</v>
      </c>
      <c r="I6" s="7">
        <v>1</v>
      </c>
      <c r="K6" s="2">
        <v>2</v>
      </c>
      <c r="L6" s="6">
        <f>IF(COUNTIF($A6:A6,B6)=0,COUNTIF(C6:$J6,B6),0)</f>
        <v>0</v>
      </c>
      <c r="M6" s="2">
        <f>IF(COUNTIF($A6:B6,C6)=0,COUNTIF(D6:$J6,C6),0)</f>
        <v>0</v>
      </c>
      <c r="N6" s="2">
        <f>IF(COUNTIF($A6:C6,D6)=0,COUNTIF(E6:$J6,D6),0)</f>
        <v>0</v>
      </c>
      <c r="O6" s="2">
        <f>IF(COUNTIF($A6:D6,E6)=0,COUNTIF(F6:$J6,E6),0)</f>
        <v>0</v>
      </c>
      <c r="P6" s="2">
        <f>IF(COUNTIF($A6:E6,F6)=0,COUNTIF(G6:$J6,F6),0)</f>
        <v>1</v>
      </c>
      <c r="Q6" s="2">
        <f>IF(COUNTIF($A6:F6,G6)=0,COUNTIF(H6:$J6,G6),0)</f>
        <v>0</v>
      </c>
      <c r="R6" s="2">
        <f>IF(COUNTIF($A6:G6,H6)=0,COUNTIF(I6:$J6,H6),0)</f>
        <v>0</v>
      </c>
      <c r="S6" s="7">
        <f>IF(COUNTIF($A6:H6,I6)=0,COUNTIF(J6:$J6,I6),0)</f>
        <v>0</v>
      </c>
      <c r="U6" t="e">
        <f t="array" aca="1" ref="U6:V10" ca="1">KENDALLW(B5:I11,TRUE,TRUE)</f>
        <v>#NAME?</v>
      </c>
      <c r="V6" s="11" t="e">
        <f ca="1"/>
        <v>#NAME?</v>
      </c>
      <c r="X6" t="s">
        <v>15</v>
      </c>
      <c r="Y6" s="16" t="e">
        <f t="array" aca="1" ref="Y6:Y10" ca="1">KENDALLW(B5:I11,,TRUE)</f>
        <v>#NAME?</v>
      </c>
    </row>
    <row r="7" spans="1:25" x14ac:dyDescent="0.35">
      <c r="B7" s="6">
        <v>8</v>
      </c>
      <c r="C7" s="2">
        <v>5.5</v>
      </c>
      <c r="D7" s="2">
        <v>7</v>
      </c>
      <c r="E7" s="2">
        <v>5.5</v>
      </c>
      <c r="F7" s="2">
        <v>4</v>
      </c>
      <c r="G7" s="2">
        <v>3</v>
      </c>
      <c r="H7" s="2">
        <v>2</v>
      </c>
      <c r="I7" s="7">
        <v>1</v>
      </c>
      <c r="K7" s="2">
        <v>3</v>
      </c>
      <c r="L7" s="6">
        <f>IF(COUNTIF($A7:A7,B7)=0,COUNTIF(C7:$J7,B7),0)</f>
        <v>0</v>
      </c>
      <c r="M7" s="2">
        <f>IF(COUNTIF($A7:B7,C7)=0,COUNTIF(D7:$J7,C7),0)</f>
        <v>1</v>
      </c>
      <c r="N7" s="2">
        <f>IF(COUNTIF($A7:C7,D7)=0,COUNTIF(E7:$J7,D7),0)</f>
        <v>0</v>
      </c>
      <c r="O7" s="2">
        <f>IF(COUNTIF($A7:D7,E7)=0,COUNTIF(F7:$J7,E7),0)</f>
        <v>0</v>
      </c>
      <c r="P7" s="2">
        <f>IF(COUNTIF($A7:E7,F7)=0,COUNTIF(G7:$J7,F7),0)</f>
        <v>0</v>
      </c>
      <c r="Q7" s="2">
        <f>IF(COUNTIF($A7:F7,G7)=0,COUNTIF(H7:$J7,G7),0)</f>
        <v>0</v>
      </c>
      <c r="R7" s="2">
        <f>IF(COUNTIF($A7:G7,H7)=0,COUNTIF(I7:$J7,H7),0)</f>
        <v>0</v>
      </c>
      <c r="S7" s="7">
        <f>IF(COUNTIF($A7:H7,I7)=0,COUNTIF(J7:$J7,I7),0)</f>
        <v>0</v>
      </c>
      <c r="U7" t="e">
        <f ca="1"/>
        <v>#NAME?</v>
      </c>
      <c r="V7" s="13" t="e">
        <f ca="1"/>
        <v>#NAME?</v>
      </c>
      <c r="X7" t="s">
        <v>17</v>
      </c>
      <c r="Y7" s="17" t="e">
        <f ca="1"/>
        <v>#NAME?</v>
      </c>
    </row>
    <row r="8" spans="1:25" x14ac:dyDescent="0.35">
      <c r="B8" s="6">
        <v>8</v>
      </c>
      <c r="C8" s="2">
        <v>6.5</v>
      </c>
      <c r="D8" s="2">
        <v>4</v>
      </c>
      <c r="E8" s="2">
        <v>5</v>
      </c>
      <c r="F8" s="2">
        <v>3</v>
      </c>
      <c r="G8" s="2">
        <v>6.5</v>
      </c>
      <c r="H8" s="2">
        <v>1</v>
      </c>
      <c r="I8" s="7">
        <v>2</v>
      </c>
      <c r="K8" s="2">
        <v>4</v>
      </c>
      <c r="L8" s="6">
        <f>IF(COUNTIF($A8:A8,B8)=0,COUNTIF(C8:$J8,B8),0)</f>
        <v>0</v>
      </c>
      <c r="M8" s="2">
        <f>IF(COUNTIF($A8:B8,C8)=0,COUNTIF(D8:$J8,C8),0)</f>
        <v>1</v>
      </c>
      <c r="N8" s="2">
        <f>IF(COUNTIF($A8:C8,D8)=0,COUNTIF(E8:$J8,D8),0)</f>
        <v>0</v>
      </c>
      <c r="O8" s="2">
        <f>IF(COUNTIF($A8:D8,E8)=0,COUNTIF(F8:$J8,E8),0)</f>
        <v>0</v>
      </c>
      <c r="P8" s="2">
        <f>IF(COUNTIF($A8:E8,F8)=0,COUNTIF(G8:$J8,F8),0)</f>
        <v>0</v>
      </c>
      <c r="Q8" s="2">
        <f>IF(COUNTIF($A8:F8,G8)=0,COUNTIF(H8:$J8,G8),0)</f>
        <v>0</v>
      </c>
      <c r="R8" s="2">
        <f>IF(COUNTIF($A8:G8,H8)=0,COUNTIF(I8:$J8,H8),0)</f>
        <v>0</v>
      </c>
      <c r="S8" s="7">
        <f>IF(COUNTIF($A8:H8,I8)=0,COUNTIF(J8:$J8,I8),0)</f>
        <v>0</v>
      </c>
      <c r="U8" t="e">
        <f ca="1"/>
        <v>#NAME?</v>
      </c>
      <c r="V8" s="13" t="e">
        <f ca="1"/>
        <v>#NAME?</v>
      </c>
      <c r="X8" t="s">
        <v>28</v>
      </c>
      <c r="Y8" s="17" t="e">
        <f ca="1"/>
        <v>#NAME?</v>
      </c>
    </row>
    <row r="9" spans="1:25" x14ac:dyDescent="0.35">
      <c r="B9" s="6">
        <v>6</v>
      </c>
      <c r="C9" s="2">
        <v>4.5</v>
      </c>
      <c r="D9" s="2">
        <v>2</v>
      </c>
      <c r="E9" s="2">
        <v>7</v>
      </c>
      <c r="F9" s="2">
        <v>3</v>
      </c>
      <c r="G9" s="2">
        <v>8</v>
      </c>
      <c r="H9" s="2">
        <v>1</v>
      </c>
      <c r="I9" s="7">
        <v>4.5</v>
      </c>
      <c r="K9" s="2">
        <v>5</v>
      </c>
      <c r="L9" s="6">
        <f>IF(COUNTIF($A9:A9,B9)=0,COUNTIF(C9:$J9,B9),0)</f>
        <v>0</v>
      </c>
      <c r="M9" s="2">
        <f>IF(COUNTIF($A9:B9,C9)=0,COUNTIF(D9:$J9,C9),0)</f>
        <v>1</v>
      </c>
      <c r="N9" s="2">
        <f>IF(COUNTIF($A9:C9,D9)=0,COUNTIF(E9:$J9,D9),0)</f>
        <v>0</v>
      </c>
      <c r="O9" s="2">
        <f>IF(COUNTIF($A9:D9,E9)=0,COUNTIF(F9:$J9,E9),0)</f>
        <v>0</v>
      </c>
      <c r="P9" s="2">
        <f>IF(COUNTIF($A9:E9,F9)=0,COUNTIF(G9:$J9,F9),0)</f>
        <v>0</v>
      </c>
      <c r="Q9" s="2">
        <f>IF(COUNTIF($A9:F9,G9)=0,COUNTIF(H9:$J9,G9),0)</f>
        <v>0</v>
      </c>
      <c r="R9" s="2">
        <f>IF(COUNTIF($A9:G9,H9)=0,COUNTIF(I9:$J9,H9),0)</f>
        <v>0</v>
      </c>
      <c r="S9" s="7">
        <f>IF(COUNTIF($A9:H9,I9)=0,COUNTIF(J9:$J9,I9),0)</f>
        <v>0</v>
      </c>
      <c r="U9" t="e">
        <f ca="1"/>
        <v>#NAME?</v>
      </c>
      <c r="V9" s="13" t="e">
        <f ca="1"/>
        <v>#NAME?</v>
      </c>
      <c r="X9" t="s">
        <v>21</v>
      </c>
      <c r="Y9" s="17" t="e">
        <f ca="1"/>
        <v>#NAME?</v>
      </c>
    </row>
    <row r="10" spans="1:25" x14ac:dyDescent="0.35">
      <c r="B10" s="6">
        <v>7.5</v>
      </c>
      <c r="C10" s="2">
        <v>6</v>
      </c>
      <c r="D10" s="2">
        <v>7.5</v>
      </c>
      <c r="E10" s="2">
        <v>2.5</v>
      </c>
      <c r="F10" s="2">
        <v>5</v>
      </c>
      <c r="G10" s="2">
        <v>4</v>
      </c>
      <c r="H10" s="2">
        <v>1</v>
      </c>
      <c r="I10" s="7">
        <v>2.5</v>
      </c>
      <c r="K10" s="2">
        <v>6</v>
      </c>
      <c r="L10" s="6">
        <f>IF(COUNTIF($A10:A10,B10)=0,COUNTIF(C10:$J10,B10),0)</f>
        <v>1</v>
      </c>
      <c r="M10" s="2">
        <f>IF(COUNTIF($A10:B10,C10)=0,COUNTIF(D10:$J10,C10),0)</f>
        <v>0</v>
      </c>
      <c r="N10" s="2">
        <f>IF(COUNTIF($A10:C10,D10)=0,COUNTIF(E10:$J10,D10),0)</f>
        <v>0</v>
      </c>
      <c r="O10" s="2">
        <f>IF(COUNTIF($A10:D10,E10)=0,COUNTIF(F10:$J10,E10),0)</f>
        <v>1</v>
      </c>
      <c r="P10" s="2">
        <f>IF(COUNTIF($A10:E10,F10)=0,COUNTIF(G10:$J10,F10),0)</f>
        <v>0</v>
      </c>
      <c r="Q10" s="2">
        <f>IF(COUNTIF($A10:F10,G10)=0,COUNTIF(H10:$J10,G10),0)</f>
        <v>0</v>
      </c>
      <c r="R10" s="2">
        <f>IF(COUNTIF($A10:G10,H10)=0,COUNTIF(I10:$J10,H10),0)</f>
        <v>0</v>
      </c>
      <c r="S10" s="7">
        <f>IF(COUNTIF($A10:H10,I10)=0,COUNTIF(J10:$J10,I10),0)</f>
        <v>0</v>
      </c>
      <c r="U10" t="e">
        <f ca="1"/>
        <v>#NAME?</v>
      </c>
      <c r="V10" s="14" t="e">
        <f ca="1"/>
        <v>#NAME?</v>
      </c>
      <c r="X10" t="s">
        <v>23</v>
      </c>
      <c r="Y10" s="18" t="e">
        <f ca="1"/>
        <v>#NAME?</v>
      </c>
    </row>
    <row r="11" spans="1:25" x14ac:dyDescent="0.35">
      <c r="B11" s="8">
        <v>6</v>
      </c>
      <c r="C11" s="9">
        <v>7</v>
      </c>
      <c r="D11" s="9">
        <v>4</v>
      </c>
      <c r="E11" s="9">
        <v>8</v>
      </c>
      <c r="F11" s="9">
        <v>4</v>
      </c>
      <c r="G11" s="9">
        <v>4</v>
      </c>
      <c r="H11" s="9">
        <v>2</v>
      </c>
      <c r="I11" s="10">
        <v>1</v>
      </c>
      <c r="K11" s="2">
        <v>7</v>
      </c>
      <c r="L11" s="8">
        <f>IF(COUNTIF($A11:A11,B11)=0,COUNTIF(C11:$J11,B11),0)</f>
        <v>0</v>
      </c>
      <c r="M11" s="9">
        <f>IF(COUNTIF($A11:B11,C11)=0,COUNTIF(D11:$J11,C11),0)</f>
        <v>0</v>
      </c>
      <c r="N11" s="9">
        <f>IF(COUNTIF($A11:C11,D11)=0,COUNTIF(E11:$J11,D11),0)</f>
        <v>2</v>
      </c>
      <c r="O11" s="9">
        <f>IF(COUNTIF($A11:D11,E11)=0,COUNTIF(F11:$J11,E11),0)</f>
        <v>0</v>
      </c>
      <c r="P11" s="9">
        <f>IF(COUNTIF($A11:E11,F11)=0,COUNTIF(G11:$J11,F11),0)</f>
        <v>0</v>
      </c>
      <c r="Q11" s="9">
        <f>IF(COUNTIF($A11:F11,G11)=0,COUNTIF(H11:$J11,G11),0)</f>
        <v>0</v>
      </c>
      <c r="R11" s="9">
        <f>IF(COUNTIF($A11:G11,H11)=0,COUNTIF(I11:$J11,H11),0)</f>
        <v>0</v>
      </c>
      <c r="S11" s="10">
        <f>IF(COUNTIF($A11:H11,I11)=0,COUNTIF(J11:$J11,I11),0)</f>
        <v>0</v>
      </c>
    </row>
    <row r="12" spans="1:25" x14ac:dyDescent="0.35">
      <c r="B12" s="2">
        <f t="shared" ref="B12:I12" si="0">SUM(B5:B11)</f>
        <v>50.5</v>
      </c>
      <c r="C12" s="2">
        <f t="shared" si="0"/>
        <v>44.5</v>
      </c>
      <c r="D12" s="2">
        <f t="shared" si="0"/>
        <v>32.5</v>
      </c>
      <c r="E12" s="2">
        <f t="shared" si="0"/>
        <v>38</v>
      </c>
      <c r="F12" s="2">
        <f t="shared" si="0"/>
        <v>28.5</v>
      </c>
      <c r="G12" s="2">
        <f t="shared" si="0"/>
        <v>33</v>
      </c>
      <c r="H12" s="2">
        <f t="shared" si="0"/>
        <v>12</v>
      </c>
      <c r="I12" s="2">
        <f t="shared" si="0"/>
        <v>13</v>
      </c>
    </row>
    <row r="14" spans="1:25" x14ac:dyDescent="0.35">
      <c r="B14" t="s">
        <v>10</v>
      </c>
      <c r="C14" s="11">
        <f>COUNTA(B5:I5)</f>
        <v>8</v>
      </c>
      <c r="E14" s="12" t="s">
        <v>32</v>
      </c>
    </row>
    <row r="15" spans="1:25" x14ac:dyDescent="0.35">
      <c r="B15" t="s">
        <v>13</v>
      </c>
      <c r="C15" s="13">
        <f>COUNT(B5:B11)</f>
        <v>7</v>
      </c>
      <c r="E15" s="12" t="s">
        <v>33</v>
      </c>
    </row>
    <row r="16" spans="1:25" x14ac:dyDescent="0.35">
      <c r="B16" t="s">
        <v>34</v>
      </c>
      <c r="C16" s="13">
        <f>SUMPRODUCT((L5:S11+1)^3-(L5:S11+1))</f>
        <v>60</v>
      </c>
      <c r="E16" s="12" t="s">
        <v>35</v>
      </c>
    </row>
    <row r="17" spans="2:5" x14ac:dyDescent="0.35">
      <c r="B17" t="s">
        <v>15</v>
      </c>
      <c r="C17" s="13">
        <f>(12*SUMSQ(B12:I12)-3*C15^2*C14*(C14+1)^2)/(C15^2*(C14^3-C14)-C15*C16)</f>
        <v>0.6460701927829956</v>
      </c>
      <c r="E17" s="12" t="s">
        <v>36</v>
      </c>
    </row>
    <row r="18" spans="2:5" x14ac:dyDescent="0.35">
      <c r="B18" t="s">
        <v>17</v>
      </c>
      <c r="C18" s="13">
        <f>(C15*C17-1)/(C15-1)</f>
        <v>0.58708189158016155</v>
      </c>
      <c r="E18" s="12" t="s">
        <v>37</v>
      </c>
    </row>
    <row r="19" spans="2:5" x14ac:dyDescent="0.35">
      <c r="B19" s="15" t="s">
        <v>19</v>
      </c>
      <c r="C19" s="13">
        <f>C15*(C14-1)*C17</f>
        <v>31.657439446366784</v>
      </c>
      <c r="E19" s="12" t="s">
        <v>38</v>
      </c>
    </row>
    <row r="20" spans="2:5" x14ac:dyDescent="0.35">
      <c r="B20" s="15" t="s">
        <v>21</v>
      </c>
      <c r="C20" s="13">
        <f>C14-1</f>
        <v>7</v>
      </c>
      <c r="E20" s="12" t="s">
        <v>22</v>
      </c>
    </row>
    <row r="21" spans="2:5" x14ac:dyDescent="0.35">
      <c r="B21" s="15" t="s">
        <v>23</v>
      </c>
      <c r="C21" s="14">
        <f>CHIDIST(C19,C20)</f>
        <v>4.7005265136025461E-5</v>
      </c>
      <c r="E21" s="12" t="s">
        <v>39</v>
      </c>
    </row>
  </sheetData>
  <pageMargins left="0.7" right="0.7" top="0.75" bottom="0.75" header="0.3" footer="0.3"/>
  <ignoredErrors>
    <ignoredError sqref="U6:V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Without Ties</vt:lpstr>
      <vt:lpstr>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2024-07-24T19:38:09Z</dcterms:created>
  <dcterms:modified xsi:type="dcterms:W3CDTF">2024-07-24T19:42:07Z</dcterms:modified>
</cp:coreProperties>
</file>