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B4CB809A-4E8C-461A-ACD8-ED0E8B779E87}" xr6:coauthVersionLast="47" xr6:coauthVersionMax="47" xr10:uidLastSave="{7EB74F7F-782F-471E-BB7B-01BB0B575FCE}"/>
  <bookViews>
    <workbookView xWindow="-110" yWindow="-110" windowWidth="19420" windowHeight="10300" xr2:uid="{49A05C9B-B055-4A09-BFFA-E5DE98B2D128}"/>
  </bookViews>
  <sheets>
    <sheet name="Title" sheetId="3" r:id="rId1"/>
    <sheet name="Test" sheetId="1" r:id="rId2"/>
    <sheet name="Too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M15" i="2"/>
  <c r="L15" i="2"/>
  <c r="N14" i="2"/>
  <c r="M14" i="2"/>
  <c r="L14" i="2"/>
  <c r="AG13" i="2"/>
  <c r="N13" i="2"/>
  <c r="M13" i="2"/>
  <c r="L13" i="2"/>
  <c r="AG12" i="2"/>
  <c r="N12" i="2"/>
  <c r="M12" i="2"/>
  <c r="L12" i="2"/>
  <c r="AG11" i="2"/>
  <c r="T11" i="2"/>
  <c r="N11" i="2"/>
  <c r="M11" i="2"/>
  <c r="L11" i="2"/>
  <c r="T10" i="2"/>
  <c r="N10" i="2"/>
  <c r="M10" i="2"/>
  <c r="L10" i="2"/>
  <c r="T9" i="2"/>
  <c r="N9" i="2"/>
  <c r="M9" i="2"/>
  <c r="L9" i="2"/>
  <c r="N8" i="2"/>
  <c r="M8" i="2"/>
  <c r="L8" i="2"/>
  <c r="AL9" i="2"/>
  <c r="AK9" i="2"/>
  <c r="AJ9" i="2"/>
  <c r="AL8" i="2"/>
  <c r="AK8" i="2"/>
  <c r="AJ8" i="2"/>
  <c r="AJ7" i="2" a="1"/>
  <c r="AL7" i="2" s="1"/>
  <c r="N7" i="2"/>
  <c r="M7" i="2"/>
  <c r="L7" i="2"/>
  <c r="AG6" i="2"/>
  <c r="T6" i="2"/>
  <c r="N6" i="2"/>
  <c r="M6" i="2"/>
  <c r="L6" i="2"/>
  <c r="AG5" i="2"/>
  <c r="N5" i="2"/>
  <c r="M5" i="2"/>
  <c r="L5" i="2"/>
  <c r="J5" i="2"/>
  <c r="G5" i="2"/>
  <c r="AG4" i="2"/>
  <c r="N4" i="2"/>
  <c r="M4" i="2"/>
  <c r="L4" i="2"/>
  <c r="G23" i="1"/>
  <c r="G22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X7" i="1"/>
  <c r="I7" i="1"/>
  <c r="H7" i="1"/>
  <c r="G7" i="1"/>
  <c r="I6" i="1"/>
  <c r="H6" i="1"/>
  <c r="G6" i="1"/>
  <c r="I5" i="1"/>
  <c r="H5" i="1"/>
  <c r="G5" i="1"/>
  <c r="I4" i="1"/>
  <c r="H4" i="1"/>
  <c r="G4" i="1"/>
  <c r="AH13" i="2"/>
  <c r="AF13" i="2"/>
  <c r="AE13" i="2"/>
  <c r="AH12" i="2"/>
  <c r="AF12" i="2"/>
  <c r="AE12" i="2"/>
  <c r="AH11" i="2"/>
  <c r="AF11" i="2"/>
  <c r="AE11" i="2"/>
  <c r="X11" i="2"/>
  <c r="W11" i="2"/>
  <c r="P11" i="2"/>
  <c r="P10" i="2"/>
  <c r="X9" i="2"/>
  <c r="Q9" i="2"/>
  <c r="P9" i="2"/>
  <c r="AH6" i="2"/>
  <c r="AF6" i="2"/>
  <c r="AE6" i="2"/>
  <c r="G6" i="2"/>
  <c r="J6" i="2" s="1"/>
  <c r="J7" i="2" s="1"/>
  <c r="AH5" i="2"/>
  <c r="AF5" i="2"/>
  <c r="AE5" i="2"/>
  <c r="W5" i="2"/>
  <c r="X10" i="2" s="1"/>
  <c r="R5" i="2"/>
  <c r="P5" i="2"/>
  <c r="Q11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H4" i="2"/>
  <c r="AF4" i="2"/>
  <c r="AE4" i="2"/>
  <c r="W4" i="2"/>
  <c r="R4" i="2"/>
  <c r="P4" i="2"/>
  <c r="W3" i="2"/>
  <c r="W9" i="2" s="1"/>
  <c r="R3" i="2"/>
  <c r="P3" i="2"/>
  <c r="N3" i="2"/>
  <c r="M3" i="2"/>
  <c r="L3" i="2"/>
  <c r="O32" i="1"/>
  <c r="X8" i="1"/>
  <c r="L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L4" i="1"/>
  <c r="AJ7" i="2" l="1"/>
  <c r="AK7" i="2"/>
  <c r="L7" i="1"/>
  <c r="X9" i="1"/>
  <c r="X10" i="1" s="1"/>
  <c r="J8" i="2"/>
  <c r="AA6" i="2"/>
  <c r="Z6" i="2" s="1"/>
  <c r="AB1" i="2"/>
  <c r="L16" i="2"/>
  <c r="H16" i="1"/>
  <c r="H17" i="1" s="1"/>
  <c r="I16" i="1"/>
  <c r="I17" i="1" s="1"/>
  <c r="M16" i="2"/>
  <c r="N16" i="2"/>
  <c r="G7" i="2"/>
  <c r="G16" i="1"/>
  <c r="G17" i="1" s="1"/>
  <c r="J17" i="1" s="1"/>
  <c r="L3" i="1" s="1"/>
  <c r="O34" i="1"/>
  <c r="R6" i="2"/>
  <c r="O33" i="1"/>
  <c r="W10" i="2"/>
  <c r="Q10" i="2"/>
  <c r="L6" i="1" l="1"/>
  <c r="L8" i="1" s="1"/>
  <c r="L10" i="1" s="1"/>
  <c r="X5" i="2"/>
  <c r="Y5" i="2" s="1"/>
  <c r="Q5" i="2"/>
  <c r="Q4" i="2"/>
  <c r="R11" i="2" s="1"/>
  <c r="X4" i="2"/>
  <c r="Y4" i="2" s="1"/>
  <c r="Y11" i="2" s="1"/>
  <c r="AK4" i="2"/>
  <c r="AM7" i="2" s="1"/>
  <c r="X3" i="2"/>
  <c r="Y3" i="2" s="1"/>
  <c r="Q3" i="2"/>
  <c r="S6" i="2"/>
  <c r="AB6" i="2"/>
  <c r="AC6" i="2" s="1"/>
  <c r="AM8" i="2" l="1"/>
  <c r="AN7" i="2"/>
  <c r="U6" i="2"/>
  <c r="S11" i="2"/>
  <c r="R9" i="2"/>
  <c r="S9" i="2" s="1"/>
  <c r="R10" i="2"/>
  <c r="S10" i="2" s="1"/>
  <c r="Y9" i="2"/>
  <c r="Z9" i="2" s="1"/>
  <c r="AA9" i="2" s="1"/>
  <c r="Y10" i="2"/>
  <c r="Z10" i="2" s="1"/>
  <c r="AA10" i="2" s="1"/>
  <c r="Z11" i="2"/>
  <c r="AA11" i="2" s="1"/>
  <c r="AN8" i="2" l="1"/>
  <c r="AM9" i="2"/>
  <c r="AN9" i="2" s="1"/>
  <c r="AO9" i="2" s="1"/>
  <c r="AO8" i="2" s="1"/>
  <c r="AO7" i="2" s="1"/>
</calcChain>
</file>

<file path=xl/sharedStrings.xml><?xml version="1.0" encoding="utf-8"?>
<sst xmlns="http://schemas.openxmlformats.org/spreadsheetml/2006/main" count="120" uniqueCount="71">
  <si>
    <t>Friedman Test</t>
  </si>
  <si>
    <t>Data analysis tool</t>
  </si>
  <si>
    <t>Subjects</t>
  </si>
  <si>
    <t>White</t>
  </si>
  <si>
    <t>Red</t>
  </si>
  <si>
    <t>Rose'</t>
  </si>
  <si>
    <r>
      <t>R</t>
    </r>
    <r>
      <rPr>
        <vertAlign val="superscript"/>
        <sz val="11"/>
        <color theme="1"/>
        <rFont val="Aptos Narrow"/>
        <family val="2"/>
        <scheme val="minor"/>
      </rPr>
      <t>2</t>
    </r>
  </si>
  <si>
    <t>Anova: Two-Factor Without Replication</t>
  </si>
  <si>
    <t>Friedman's Test</t>
  </si>
  <si>
    <t>k</t>
  </si>
  <si>
    <t>m</t>
  </si>
  <si>
    <t>SUMMARY</t>
  </si>
  <si>
    <t>Count</t>
  </si>
  <si>
    <t>Sum</t>
  </si>
  <si>
    <t>Average</t>
  </si>
  <si>
    <t>Variance</t>
  </si>
  <si>
    <t>Alpha</t>
  </si>
  <si>
    <t>Q</t>
  </si>
  <si>
    <t>df</t>
  </si>
  <si>
    <t>H-stat</t>
  </si>
  <si>
    <t>p</t>
  </si>
  <si>
    <t>α</t>
  </si>
  <si>
    <t>p-value</t>
  </si>
  <si>
    <t>sig</t>
  </si>
  <si>
    <t>R</t>
  </si>
  <si>
    <t>Using Real Statistics functions</t>
  </si>
  <si>
    <t>ANOVA</t>
  </si>
  <si>
    <t>Source of Variation</t>
  </si>
  <si>
    <t>SS</t>
  </si>
  <si>
    <t>MS</t>
  </si>
  <si>
    <t>F</t>
  </si>
  <si>
    <t>P-value</t>
  </si>
  <si>
    <t>F crit</t>
  </si>
  <si>
    <t>Rows</t>
  </si>
  <si>
    <t>Columns</t>
  </si>
  <si>
    <t>Error</t>
  </si>
  <si>
    <t>Total</t>
  </si>
  <si>
    <r>
      <t>SS</t>
    </r>
    <r>
      <rPr>
        <vertAlign val="subscript"/>
        <sz val="11"/>
        <color theme="1"/>
        <rFont val="Aptos Narrow"/>
        <family val="2"/>
        <scheme val="minor"/>
      </rPr>
      <t>Col</t>
    </r>
  </si>
  <si>
    <t>k(k+1)/12</t>
  </si>
  <si>
    <t>Row Ranks Table</t>
  </si>
  <si>
    <t>FRIEDMAN-NEMENYI TEST</t>
  </si>
  <si>
    <t>alpha</t>
  </si>
  <si>
    <t>FRIEDMAN-CONOVER TEST</t>
  </si>
  <si>
    <t>Pairwise Signed-ranks tests</t>
  </si>
  <si>
    <t>Hochberg's Method</t>
  </si>
  <si>
    <t>group</t>
  </si>
  <si>
    <t>R sum</t>
  </si>
  <si>
    <t>size</t>
  </si>
  <si>
    <t>std err</t>
  </si>
  <si>
    <t>q-crit</t>
  </si>
  <si>
    <t>R-crit</t>
  </si>
  <si>
    <t>R-sum</t>
  </si>
  <si>
    <t>R-mean</t>
  </si>
  <si>
    <t>t-crit</t>
  </si>
  <si>
    <t>group 1</t>
  </si>
  <si>
    <t>group 2</t>
  </si>
  <si>
    <t>mean</t>
  </si>
  <si>
    <t># of tests</t>
  </si>
  <si>
    <t>Q-stat</t>
  </si>
  <si>
    <t>Q*-stat</t>
  </si>
  <si>
    <t>df1</t>
  </si>
  <si>
    <t>rank</t>
  </si>
  <si>
    <t>df2</t>
  </si>
  <si>
    <t>Q TEST</t>
  </si>
  <si>
    <t>T TEST</t>
  </si>
  <si>
    <t>q-stat</t>
  </si>
  <si>
    <t>t-stat</t>
  </si>
  <si>
    <t>Pairwise Signed-ranks exact tests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</si>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</sst>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0" borderId="13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5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60DF-7D6B-4B48-8565-B0ABB238695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68</v>
      </c>
    </row>
    <row r="2" spans="1:13" x14ac:dyDescent="0.35">
      <c r="A2" t="s">
        <v>8</v>
      </c>
    </row>
    <row r="4" spans="1:13" x14ac:dyDescent="0.35">
      <c r="A4" t="s">
        <v>69</v>
      </c>
      <c r="B4" s="41">
        <v>45483</v>
      </c>
    </row>
    <row r="6" spans="1:13" x14ac:dyDescent="0.35">
      <c r="A6" s="42" t="s">
        <v>70</v>
      </c>
    </row>
    <row r="10" spans="1:13" ht="18.5" x14ac:dyDescent="0.45">
      <c r="M10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0B93-ED0C-4884-98B7-81AFB00BA72A}">
  <sheetPr codeName="Sheet234"/>
  <dimension ref="A1:X34"/>
  <sheetViews>
    <sheetView workbookViewId="0"/>
  </sheetViews>
  <sheetFormatPr defaultRowHeight="14.5" x14ac:dyDescent="0.35"/>
  <cols>
    <col min="1" max="1" width="8.453125" customWidth="1"/>
    <col min="2" max="4" width="6.81640625" customWidth="1"/>
    <col min="6" max="6" width="8.7265625" customWidth="1"/>
    <col min="7" max="9" width="8" customWidth="1"/>
    <col min="14" max="14" width="17.7265625" customWidth="1"/>
  </cols>
  <sheetData>
    <row r="1" spans="1:24" x14ac:dyDescent="0.35">
      <c r="A1" s="1" t="s">
        <v>0</v>
      </c>
      <c r="W1" t="s">
        <v>1</v>
      </c>
    </row>
    <row r="3" spans="1:24" ht="15" customHeight="1" x14ac:dyDescent="0.35">
      <c r="A3" s="2" t="s">
        <v>2</v>
      </c>
      <c r="B3" s="2" t="s">
        <v>3</v>
      </c>
      <c r="C3" s="2" t="s">
        <v>4</v>
      </c>
      <c r="D3" s="2" t="s">
        <v>5</v>
      </c>
      <c r="F3" s="2" t="s">
        <v>2</v>
      </c>
      <c r="G3" s="3" t="s">
        <v>3</v>
      </c>
      <c r="H3" s="3" t="s">
        <v>4</v>
      </c>
      <c r="I3" s="3" t="s">
        <v>5</v>
      </c>
      <c r="K3" s="4" t="s">
        <v>6</v>
      </c>
      <c r="L3" s="5" t="e">
        <f ca="1">J17</f>
        <v>#NAME?</v>
      </c>
      <c r="N3" t="s">
        <v>7</v>
      </c>
      <c r="W3" t="s">
        <v>8</v>
      </c>
    </row>
    <row r="4" spans="1:24" ht="15" thickBot="1" x14ac:dyDescent="0.4">
      <c r="A4" s="2">
        <v>1</v>
      </c>
      <c r="B4" s="6">
        <v>10</v>
      </c>
      <c r="C4" s="7">
        <v>7</v>
      </c>
      <c r="D4" s="8">
        <v>8</v>
      </c>
      <c r="F4" s="2">
        <v>1</v>
      </c>
      <c r="G4" s="9" t="e">
        <f ca="1">RANK_AVG(B4,$B4:$D4,1)</f>
        <v>#NAME?</v>
      </c>
      <c r="H4" s="10" t="e">
        <f ca="1">RANK_AVG(C4,$B4:$D4,1)</f>
        <v>#NAME?</v>
      </c>
      <c r="I4" s="11" t="e">
        <f ca="1">RANK_AVG(D4,$B4:$D4,1)</f>
        <v>#NAME?</v>
      </c>
      <c r="K4" t="s">
        <v>9</v>
      </c>
      <c r="L4" s="12">
        <f>COUNTA(B3:D3)</f>
        <v>3</v>
      </c>
    </row>
    <row r="5" spans="1:24" x14ac:dyDescent="0.35">
      <c r="A5" s="2">
        <f>A4+1</f>
        <v>2</v>
      </c>
      <c r="B5" s="13">
        <v>8</v>
      </c>
      <c r="C5" s="2">
        <v>5</v>
      </c>
      <c r="D5" s="14">
        <v>5</v>
      </c>
      <c r="F5" s="2">
        <f>F4+1</f>
        <v>2</v>
      </c>
      <c r="G5" s="15" t="e">
        <f ca="1">RANK_AVG(B5,$B5:$D5,1)</f>
        <v>#NAME?</v>
      </c>
      <c r="H5" t="e">
        <f ca="1">RANK_AVG(C5,$B5:$D5,1)</f>
        <v>#NAME?</v>
      </c>
      <c r="I5" s="16" t="e">
        <f ca="1">RANK_AVG(D5,$B5:$D5,1)</f>
        <v>#NAME?</v>
      </c>
      <c r="K5" t="s">
        <v>10</v>
      </c>
      <c r="L5" s="12">
        <f>COUNT(B4:B15)</f>
        <v>12</v>
      </c>
      <c r="N5" s="17" t="s">
        <v>11</v>
      </c>
      <c r="O5" s="17" t="s">
        <v>12</v>
      </c>
      <c r="P5" s="17" t="s">
        <v>13</v>
      </c>
      <c r="Q5" s="17" t="s">
        <v>14</v>
      </c>
      <c r="R5" s="17" t="s">
        <v>15</v>
      </c>
      <c r="W5" t="s">
        <v>16</v>
      </c>
      <c r="X5" s="18">
        <v>0.05</v>
      </c>
    </row>
    <row r="6" spans="1:24" x14ac:dyDescent="0.35">
      <c r="A6" s="2">
        <f t="shared" ref="A6:A15" si="0">A5+1</f>
        <v>3</v>
      </c>
      <c r="B6" s="13">
        <v>7</v>
      </c>
      <c r="C6" s="2">
        <v>8</v>
      </c>
      <c r="D6" s="14">
        <v>6</v>
      </c>
      <c r="F6" s="2">
        <f t="shared" ref="F6:F15" si="1">F5+1</f>
        <v>3</v>
      </c>
      <c r="G6" s="15" t="e">
        <f ca="1">RANK_AVG(B6,$B6:$D6,1)</f>
        <v>#NAME?</v>
      </c>
      <c r="H6" t="e">
        <f ca="1">RANK_AVG(C6,$B6:$D6,1)</f>
        <v>#NAME?</v>
      </c>
      <c r="I6" s="16" t="e">
        <f ca="1">RANK_AVG(D6,$B6:$D6,1)</f>
        <v>#NAME?</v>
      </c>
      <c r="K6" s="19" t="s">
        <v>17</v>
      </c>
      <c r="L6" s="12" t="e">
        <f ca="1">12/(L5*L4*(L4+1))*J17-3*L5*(L4+1)</f>
        <v>#NAME?</v>
      </c>
      <c r="N6">
        <v>1</v>
      </c>
      <c r="O6">
        <v>3</v>
      </c>
      <c r="P6">
        <v>6</v>
      </c>
      <c r="Q6">
        <v>2</v>
      </c>
      <c r="R6">
        <v>1</v>
      </c>
    </row>
    <row r="7" spans="1:24" x14ac:dyDescent="0.35">
      <c r="A7" s="2">
        <f t="shared" si="0"/>
        <v>4</v>
      </c>
      <c r="B7" s="13">
        <v>9</v>
      </c>
      <c r="C7" s="2">
        <v>6</v>
      </c>
      <c r="D7" s="14">
        <v>4</v>
      </c>
      <c r="F7" s="2">
        <f t="shared" si="1"/>
        <v>4</v>
      </c>
      <c r="G7" s="15" t="e">
        <f ca="1">RANK_AVG(B7,$B7:$D7,1)</f>
        <v>#NAME?</v>
      </c>
      <c r="H7" t="e">
        <f ca="1">RANK_AVG(C7,$B7:$D7,1)</f>
        <v>#NAME?</v>
      </c>
      <c r="I7" s="16" t="e">
        <f ca="1">RANK_AVG(D7,$B7:$D7,1)</f>
        <v>#NAME?</v>
      </c>
      <c r="K7" s="19" t="s">
        <v>18</v>
      </c>
      <c r="L7" s="12">
        <f ca="1">COUNTA(G5:I5)-1</f>
        <v>2</v>
      </c>
      <c r="N7">
        <v>2</v>
      </c>
      <c r="O7">
        <v>3</v>
      </c>
      <c r="P7">
        <v>6</v>
      </c>
      <c r="Q7">
        <v>2</v>
      </c>
      <c r="R7">
        <v>0.75</v>
      </c>
      <c r="W7" t="s">
        <v>19</v>
      </c>
      <c r="X7" s="20" t="e">
        <f ca="1">FRIEDMAN(B4:D15)</f>
        <v>#NAME?</v>
      </c>
    </row>
    <row r="8" spans="1:24" x14ac:dyDescent="0.35">
      <c r="A8" s="2">
        <f t="shared" si="0"/>
        <v>5</v>
      </c>
      <c r="B8" s="13">
        <v>7</v>
      </c>
      <c r="C8" s="2">
        <v>5</v>
      </c>
      <c r="D8" s="14">
        <v>7</v>
      </c>
      <c r="F8" s="2">
        <f t="shared" si="1"/>
        <v>5</v>
      </c>
      <c r="G8" s="15" t="e">
        <f ca="1">RANK_AVG(B8,$B8:$D8,1)</f>
        <v>#NAME?</v>
      </c>
      <c r="H8" t="e">
        <f ca="1">RANK_AVG(C8,$B8:$D8,1)</f>
        <v>#NAME?</v>
      </c>
      <c r="I8" s="16" t="e">
        <f ca="1">RANK_AVG(D8,$B8:$D8,1)</f>
        <v>#NAME?</v>
      </c>
      <c r="K8" s="19" t="s">
        <v>20</v>
      </c>
      <c r="L8" s="12" t="e">
        <f ca="1">CHIDIST(L6,L7)</f>
        <v>#NAME?</v>
      </c>
      <c r="N8">
        <v>3</v>
      </c>
      <c r="O8">
        <v>3</v>
      </c>
      <c r="P8">
        <v>6</v>
      </c>
      <c r="Q8">
        <v>2</v>
      </c>
      <c r="R8">
        <v>1</v>
      </c>
      <c r="W8" t="s">
        <v>18</v>
      </c>
      <c r="X8" s="21">
        <f>COUNT(B4:D4)-1</f>
        <v>2</v>
      </c>
    </row>
    <row r="9" spans="1:24" x14ac:dyDescent="0.35">
      <c r="A9" s="2">
        <f t="shared" si="0"/>
        <v>6</v>
      </c>
      <c r="B9" s="13">
        <v>4</v>
      </c>
      <c r="C9" s="2">
        <v>7</v>
      </c>
      <c r="D9" s="14">
        <v>5</v>
      </c>
      <c r="F9" s="2">
        <f t="shared" si="1"/>
        <v>6</v>
      </c>
      <c r="G9" s="15" t="e">
        <f ca="1">RANK_AVG(B9,$B9:$D9,1)</f>
        <v>#NAME?</v>
      </c>
      <c r="H9" t="e">
        <f ca="1">RANK_AVG(C9,$B9:$D9,1)</f>
        <v>#NAME?</v>
      </c>
      <c r="I9" s="16" t="e">
        <f ca="1">RANK_AVG(D9,$B9:$D9,1)</f>
        <v>#NAME?</v>
      </c>
      <c r="K9" s="19" t="s">
        <v>21</v>
      </c>
      <c r="L9" s="12">
        <v>0.05</v>
      </c>
      <c r="N9">
        <v>4</v>
      </c>
      <c r="O9">
        <v>3</v>
      </c>
      <c r="P9">
        <v>6</v>
      </c>
      <c r="Q9">
        <v>2</v>
      </c>
      <c r="R9">
        <v>1</v>
      </c>
      <c r="W9" t="s">
        <v>22</v>
      </c>
      <c r="X9" s="21" t="e">
        <f ca="1">CHIDIST(X7,X8)</f>
        <v>#NAME?</v>
      </c>
    </row>
    <row r="10" spans="1:24" x14ac:dyDescent="0.35">
      <c r="A10" s="2">
        <f t="shared" si="0"/>
        <v>7</v>
      </c>
      <c r="B10" s="13">
        <v>5</v>
      </c>
      <c r="C10" s="2">
        <v>9</v>
      </c>
      <c r="D10" s="14">
        <v>3</v>
      </c>
      <c r="F10" s="2">
        <f t="shared" si="1"/>
        <v>7</v>
      </c>
      <c r="G10" s="15" t="e">
        <f ca="1">RANK_AVG(B10,$B10:$D10,1)</f>
        <v>#NAME?</v>
      </c>
      <c r="H10" t="e">
        <f ca="1">RANK_AVG(C10,$B10:$D10,1)</f>
        <v>#NAME?</v>
      </c>
      <c r="I10" s="16" t="e">
        <f ca="1">RANK_AVG(D10,$B10:$D10,1)</f>
        <v>#NAME?</v>
      </c>
      <c r="K10" s="19" t="s">
        <v>23</v>
      </c>
      <c r="L10" s="22" t="e">
        <f ca="1">IF(L8&lt;L9,"yes","no")</f>
        <v>#NAME?</v>
      </c>
      <c r="N10">
        <v>5</v>
      </c>
      <c r="O10">
        <v>3</v>
      </c>
      <c r="P10">
        <v>6</v>
      </c>
      <c r="Q10">
        <v>2</v>
      </c>
      <c r="R10">
        <v>0.75</v>
      </c>
      <c r="W10" t="s">
        <v>23</v>
      </c>
      <c r="X10" s="23" t="e">
        <f ca="1">IF(X9&lt;X5,"yes","no")</f>
        <v>#NAME?</v>
      </c>
    </row>
    <row r="11" spans="1:24" x14ac:dyDescent="0.35">
      <c r="A11" s="2">
        <f t="shared" si="0"/>
        <v>8</v>
      </c>
      <c r="B11" s="13">
        <v>6</v>
      </c>
      <c r="C11" s="2">
        <v>6</v>
      </c>
      <c r="D11" s="14">
        <v>7</v>
      </c>
      <c r="F11" s="2">
        <f t="shared" si="1"/>
        <v>8</v>
      </c>
      <c r="G11" s="15" t="e">
        <f ca="1">RANK_AVG(B11,$B11:$D11,1)</f>
        <v>#NAME?</v>
      </c>
      <c r="H11" t="e">
        <f ca="1">RANK_AVG(C11,$B11:$D11,1)</f>
        <v>#NAME?</v>
      </c>
      <c r="I11" s="16" t="e">
        <f ca="1">RANK_AVG(D11,$B11:$D11,1)</f>
        <v>#NAME?</v>
      </c>
      <c r="N11">
        <v>6</v>
      </c>
      <c r="O11">
        <v>3</v>
      </c>
      <c r="P11">
        <v>6</v>
      </c>
      <c r="Q11">
        <v>2</v>
      </c>
      <c r="R11">
        <v>1</v>
      </c>
    </row>
    <row r="12" spans="1:24" x14ac:dyDescent="0.35">
      <c r="A12" s="2">
        <f t="shared" si="0"/>
        <v>9</v>
      </c>
      <c r="B12" s="13">
        <v>5</v>
      </c>
      <c r="C12" s="2">
        <v>4</v>
      </c>
      <c r="D12" s="14">
        <v>6</v>
      </c>
      <c r="F12" s="2">
        <f t="shared" si="1"/>
        <v>9</v>
      </c>
      <c r="G12" s="15" t="e">
        <f ca="1">RANK_AVG(B12,$B12:$D12,1)</f>
        <v>#NAME?</v>
      </c>
      <c r="H12" t="e">
        <f ca="1">RANK_AVG(C12,$B12:$D12,1)</f>
        <v>#NAME?</v>
      </c>
      <c r="I12" s="16" t="e">
        <f ca="1">RANK_AVG(D12,$B12:$D12,1)</f>
        <v>#NAME?</v>
      </c>
      <c r="N12">
        <v>7</v>
      </c>
      <c r="O12">
        <v>3</v>
      </c>
      <c r="P12">
        <v>6</v>
      </c>
      <c r="Q12">
        <v>2</v>
      </c>
      <c r="R12">
        <v>1</v>
      </c>
    </row>
    <row r="13" spans="1:24" x14ac:dyDescent="0.35">
      <c r="A13" s="2">
        <f t="shared" si="0"/>
        <v>10</v>
      </c>
      <c r="B13" s="13">
        <v>10</v>
      </c>
      <c r="C13" s="2">
        <v>6</v>
      </c>
      <c r="D13" s="14">
        <v>4</v>
      </c>
      <c r="F13" s="2">
        <f t="shared" si="1"/>
        <v>10</v>
      </c>
      <c r="G13" s="15" t="e">
        <f ca="1">RANK_AVG(B13,$B13:$D13,1)</f>
        <v>#NAME?</v>
      </c>
      <c r="H13" t="e">
        <f ca="1">RANK_AVG(C13,$B13:$D13,1)</f>
        <v>#NAME?</v>
      </c>
      <c r="I13" s="16" t="e">
        <f ca="1">RANK_AVG(D13,$B13:$D13,1)</f>
        <v>#NAME?</v>
      </c>
      <c r="N13">
        <v>8</v>
      </c>
      <c r="O13">
        <v>3</v>
      </c>
      <c r="P13">
        <v>6</v>
      </c>
      <c r="Q13">
        <v>2</v>
      </c>
      <c r="R13">
        <v>0.75</v>
      </c>
    </row>
    <row r="14" spans="1:24" x14ac:dyDescent="0.35">
      <c r="A14" s="2">
        <f t="shared" si="0"/>
        <v>11</v>
      </c>
      <c r="B14" s="13">
        <v>4</v>
      </c>
      <c r="C14" s="2">
        <v>7</v>
      </c>
      <c r="D14" s="14">
        <v>4</v>
      </c>
      <c r="F14" s="2">
        <f t="shared" si="1"/>
        <v>11</v>
      </c>
      <c r="G14" s="15" t="e">
        <f ca="1">RANK_AVG(B14,$B14:$D14,1)</f>
        <v>#NAME?</v>
      </c>
      <c r="H14" t="e">
        <f ca="1">RANK_AVG(C14,$B14:$D14,1)</f>
        <v>#NAME?</v>
      </c>
      <c r="I14" s="16" t="e">
        <f ca="1">RANK_AVG(D14,$B14:$D14,1)</f>
        <v>#NAME?</v>
      </c>
      <c r="N14">
        <v>9</v>
      </c>
      <c r="O14">
        <v>3</v>
      </c>
      <c r="P14">
        <v>6</v>
      </c>
      <c r="Q14">
        <v>2</v>
      </c>
      <c r="R14">
        <v>1</v>
      </c>
    </row>
    <row r="15" spans="1:24" x14ac:dyDescent="0.35">
      <c r="A15" s="2">
        <f t="shared" si="0"/>
        <v>12</v>
      </c>
      <c r="B15" s="24">
        <v>7</v>
      </c>
      <c r="C15" s="25">
        <v>3</v>
      </c>
      <c r="D15" s="26">
        <v>3</v>
      </c>
      <c r="F15" s="2">
        <f t="shared" si="1"/>
        <v>12</v>
      </c>
      <c r="G15" s="27" t="e">
        <f ca="1">RANK_AVG(B15,$B15:$D15,1)</f>
        <v>#NAME?</v>
      </c>
      <c r="H15" s="28" t="e">
        <f ca="1">RANK_AVG(C15,$B15:$D15,1)</f>
        <v>#NAME?</v>
      </c>
      <c r="I15" s="29" t="e">
        <f ca="1">RANK_AVG(D15,$B15:$D15,1)</f>
        <v>#NAME?</v>
      </c>
      <c r="N15">
        <v>10</v>
      </c>
      <c r="O15">
        <v>3</v>
      </c>
      <c r="P15">
        <v>6</v>
      </c>
      <c r="Q15">
        <v>2</v>
      </c>
      <c r="R15">
        <v>1</v>
      </c>
    </row>
    <row r="16" spans="1:24" x14ac:dyDescent="0.35">
      <c r="F16" s="2" t="s">
        <v>24</v>
      </c>
      <c r="G16" s="9" t="e">
        <f ca="1">SUM(G4:G15)</f>
        <v>#NAME?</v>
      </c>
      <c r="H16" s="10" t="e">
        <f ca="1">SUM(H4:H15)</f>
        <v>#NAME?</v>
      </c>
      <c r="I16" s="11" t="e">
        <f ca="1">SUM(I4:I15)</f>
        <v>#NAME?</v>
      </c>
      <c r="N16">
        <v>11</v>
      </c>
      <c r="O16">
        <v>3</v>
      </c>
      <c r="P16">
        <v>6</v>
      </c>
      <c r="Q16">
        <v>2</v>
      </c>
      <c r="R16">
        <v>0.75</v>
      </c>
    </row>
    <row r="17" spans="6:20" ht="16.5" x14ac:dyDescent="0.35">
      <c r="F17" s="2" t="s">
        <v>6</v>
      </c>
      <c r="G17" s="27" t="e">
        <f ca="1">G16^2</f>
        <v>#NAME?</v>
      </c>
      <c r="H17" s="28" t="e">
        <f ca="1">H16^2</f>
        <v>#NAME?</v>
      </c>
      <c r="I17" s="29" t="e">
        <f ca="1">I16^2</f>
        <v>#NAME?</v>
      </c>
      <c r="J17" s="30" t="e">
        <f ca="1">SUM(G17:I17)</f>
        <v>#NAME?</v>
      </c>
      <c r="N17">
        <v>12</v>
      </c>
      <c r="O17">
        <v>3</v>
      </c>
      <c r="P17">
        <v>6</v>
      </c>
      <c r="Q17">
        <v>2</v>
      </c>
      <c r="R17">
        <v>0.75</v>
      </c>
    </row>
    <row r="19" spans="6:20" x14ac:dyDescent="0.35">
      <c r="N19" t="s">
        <v>3</v>
      </c>
      <c r="O19">
        <v>12</v>
      </c>
      <c r="P19">
        <v>27.5</v>
      </c>
      <c r="Q19">
        <v>2.2916666666666665</v>
      </c>
      <c r="R19">
        <v>0.52083333333333315</v>
      </c>
    </row>
    <row r="20" spans="6:20" x14ac:dyDescent="0.35">
      <c r="F20" t="s">
        <v>25</v>
      </c>
      <c r="N20" t="s">
        <v>4</v>
      </c>
      <c r="O20">
        <v>12</v>
      </c>
      <c r="P20">
        <v>23.5</v>
      </c>
      <c r="Q20">
        <v>1.9583333333333333</v>
      </c>
      <c r="R20">
        <v>0.70265151515151492</v>
      </c>
    </row>
    <row r="21" spans="6:20" ht="15" thickBot="1" x14ac:dyDescent="0.4">
      <c r="N21" s="31" t="s">
        <v>5</v>
      </c>
      <c r="O21" s="31">
        <v>12</v>
      </c>
      <c r="P21" s="31">
        <v>21</v>
      </c>
      <c r="Q21" s="31">
        <v>1.75</v>
      </c>
      <c r="R21" s="31">
        <v>0.56818181818181823</v>
      </c>
    </row>
    <row r="22" spans="6:20" x14ac:dyDescent="0.35">
      <c r="F22" t="s">
        <v>17</v>
      </c>
      <c r="G22" s="5" t="e">
        <f ca="1">FRIEDMAN(B4:D15)</f>
        <v>#NAME?</v>
      </c>
    </row>
    <row r="23" spans="6:20" x14ac:dyDescent="0.35">
      <c r="F23" t="s">
        <v>22</v>
      </c>
      <c r="G23" s="32" t="e">
        <f ca="1">FrTEST(B4:D15)</f>
        <v>#NAME?</v>
      </c>
    </row>
    <row r="24" spans="6:20" ht="15" thickBot="1" x14ac:dyDescent="0.4">
      <c r="N24" t="s">
        <v>26</v>
      </c>
    </row>
    <row r="25" spans="6:20" x14ac:dyDescent="0.35">
      <c r="N25" s="17" t="s">
        <v>27</v>
      </c>
      <c r="O25" s="17" t="s">
        <v>28</v>
      </c>
      <c r="P25" s="17" t="s">
        <v>18</v>
      </c>
      <c r="Q25" s="17" t="s">
        <v>29</v>
      </c>
      <c r="R25" s="17" t="s">
        <v>30</v>
      </c>
      <c r="S25" s="17" t="s">
        <v>31</v>
      </c>
      <c r="T25" s="17" t="s">
        <v>32</v>
      </c>
    </row>
    <row r="26" spans="6:20" x14ac:dyDescent="0.35">
      <c r="N26" t="s">
        <v>33</v>
      </c>
      <c r="O26">
        <v>0</v>
      </c>
      <c r="P26">
        <v>11</v>
      </c>
      <c r="Q26">
        <v>0</v>
      </c>
      <c r="R26">
        <v>0</v>
      </c>
      <c r="S26">
        <v>1</v>
      </c>
      <c r="T26">
        <v>2.2585183566229916</v>
      </c>
    </row>
    <row r="27" spans="6:20" x14ac:dyDescent="0.35">
      <c r="N27" t="s">
        <v>34</v>
      </c>
      <c r="O27">
        <v>1.7916666666666643</v>
      </c>
      <c r="P27">
        <v>2</v>
      </c>
      <c r="Q27">
        <v>0.89583333333333215</v>
      </c>
      <c r="R27">
        <v>0.99999999999999856</v>
      </c>
      <c r="S27">
        <v>0.38399523056087737</v>
      </c>
      <c r="T27">
        <v>3.4433567793667246</v>
      </c>
    </row>
    <row r="28" spans="6:20" x14ac:dyDescent="0.35">
      <c r="N28" t="s">
        <v>35</v>
      </c>
      <c r="O28">
        <v>19.708333333333336</v>
      </c>
      <c r="P28">
        <v>22</v>
      </c>
      <c r="Q28">
        <v>0.89583333333333348</v>
      </c>
    </row>
    <row r="30" spans="6:20" ht="15" thickBot="1" x14ac:dyDescent="0.4">
      <c r="N30" s="31" t="s">
        <v>36</v>
      </c>
      <c r="O30" s="31">
        <v>21.5</v>
      </c>
      <c r="P30" s="31">
        <v>35</v>
      </c>
      <c r="Q30" s="31"/>
      <c r="R30" s="31"/>
      <c r="S30" s="31"/>
      <c r="T30" s="31"/>
    </row>
    <row r="32" spans="6:20" ht="16.5" x14ac:dyDescent="0.45">
      <c r="N32" t="s">
        <v>37</v>
      </c>
      <c r="O32" s="5">
        <f>O27</f>
        <v>1.7916666666666643</v>
      </c>
    </row>
    <row r="33" spans="14:15" x14ac:dyDescent="0.35">
      <c r="N33" t="s">
        <v>38</v>
      </c>
      <c r="O33" s="12">
        <f>L4*(L4+1)/12</f>
        <v>1</v>
      </c>
    </row>
    <row r="34" spans="14:15" x14ac:dyDescent="0.35">
      <c r="N34" t="s">
        <v>17</v>
      </c>
      <c r="O34" s="32">
        <f>O32/O33</f>
        <v>1.7916666666666643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BA79-1FDC-46F9-A489-39A7795532A1}">
  <sheetPr codeName="Sheet3"/>
  <dimension ref="A1:AO16"/>
  <sheetViews>
    <sheetView workbookViewId="0"/>
  </sheetViews>
  <sheetFormatPr defaultRowHeight="14.5" x14ac:dyDescent="0.35"/>
  <cols>
    <col min="1" max="1" width="8.453125" customWidth="1"/>
    <col min="2" max="4" width="6.81640625" customWidth="1"/>
    <col min="8" max="8" width="3.7265625" customWidth="1"/>
  </cols>
  <sheetData>
    <row r="1" spans="1:41" ht="15" thickBot="1" x14ac:dyDescent="0.4">
      <c r="A1" s="1" t="s">
        <v>0</v>
      </c>
      <c r="F1" t="s">
        <v>8</v>
      </c>
      <c r="L1" t="s">
        <v>39</v>
      </c>
      <c r="P1" t="s">
        <v>40</v>
      </c>
      <c r="S1" t="s">
        <v>41</v>
      </c>
      <c r="T1">
        <v>0.05</v>
      </c>
      <c r="W1" t="s">
        <v>42</v>
      </c>
      <c r="Z1" t="s">
        <v>41</v>
      </c>
      <c r="AA1">
        <v>0.05</v>
      </c>
      <c r="AB1" t="e">
        <f ca="1">AA1/(COUNT(L4:N4)*(COUNT(L4:N4)-1)/2)</f>
        <v>#DIV/0!</v>
      </c>
      <c r="AE1" t="s">
        <v>43</v>
      </c>
      <c r="AJ1" t="s">
        <v>44</v>
      </c>
    </row>
    <row r="2" spans="1:41" ht="15.5" thickTop="1" thickBot="1" x14ac:dyDescent="0.4">
      <c r="P2" s="33" t="s">
        <v>45</v>
      </c>
      <c r="Q2" s="33" t="s">
        <v>46</v>
      </c>
      <c r="R2" s="33" t="s">
        <v>47</v>
      </c>
      <c r="S2" s="33" t="s">
        <v>48</v>
      </c>
      <c r="T2" s="33" t="s">
        <v>49</v>
      </c>
      <c r="U2" s="33" t="s">
        <v>50</v>
      </c>
      <c r="W2" s="33" t="s">
        <v>45</v>
      </c>
      <c r="X2" s="33" t="s">
        <v>51</v>
      </c>
      <c r="Y2" s="33" t="s">
        <v>52</v>
      </c>
      <c r="Z2" s="33" t="s">
        <v>53</v>
      </c>
      <c r="AA2" s="33" t="s">
        <v>18</v>
      </c>
      <c r="AB2" s="33" t="s">
        <v>48</v>
      </c>
      <c r="AC2" s="33" t="s">
        <v>50</v>
      </c>
    </row>
    <row r="3" spans="1:41" ht="15" thickTop="1" x14ac:dyDescent="0.35">
      <c r="A3" s="2" t="s">
        <v>2</v>
      </c>
      <c r="B3" s="2" t="s">
        <v>3</v>
      </c>
      <c r="C3" s="2" t="s">
        <v>4</v>
      </c>
      <c r="D3" s="2" t="s">
        <v>5</v>
      </c>
      <c r="F3" t="s">
        <v>16</v>
      </c>
      <c r="G3" s="18">
        <v>0.05</v>
      </c>
      <c r="L3" s="34" t="str">
        <f>B3</f>
        <v>White</v>
      </c>
      <c r="M3" s="34" t="str">
        <f t="shared" ref="M3:N3" si="0">C3</f>
        <v>Red</v>
      </c>
      <c r="N3" s="34" t="str">
        <f t="shared" si="0"/>
        <v>Rose'</v>
      </c>
      <c r="P3" t="str">
        <f>B3</f>
        <v>White</v>
      </c>
      <c r="Q3" t="e">
        <f ca="1">L16</f>
        <v>#NAME?</v>
      </c>
      <c r="R3">
        <f>COUNT(B4:B15)</f>
        <v>12</v>
      </c>
      <c r="W3" t="str">
        <f>B3</f>
        <v>White</v>
      </c>
      <c r="X3" t="e">
        <f ca="1">L16</f>
        <v>#NAME?</v>
      </c>
      <c r="Y3" t="e">
        <f ca="1">X3/COUNT(B4:B15)</f>
        <v>#NAME?</v>
      </c>
      <c r="AE3" s="33" t="s">
        <v>54</v>
      </c>
      <c r="AF3" s="33" t="s">
        <v>55</v>
      </c>
      <c r="AG3" s="33" t="s">
        <v>22</v>
      </c>
      <c r="AH3" s="33" t="s">
        <v>56</v>
      </c>
      <c r="AJ3" t="s">
        <v>16</v>
      </c>
      <c r="AK3" s="20">
        <v>0.05</v>
      </c>
    </row>
    <row r="4" spans="1:41" x14ac:dyDescent="0.35">
      <c r="A4" s="2">
        <v>1</v>
      </c>
      <c r="B4" s="6">
        <v>10</v>
      </c>
      <c r="C4" s="7">
        <v>7</v>
      </c>
      <c r="D4" s="8">
        <v>8</v>
      </c>
      <c r="L4" s="10" t="e">
        <f ca="1">RANK_AVG(B4,$B4:$D4,1)</f>
        <v>#NAME?</v>
      </c>
      <c r="M4" s="10" t="e">
        <f ca="1">RANK_AVG(C4,$B4:$D4,1)</f>
        <v>#NAME?</v>
      </c>
      <c r="N4" s="10" t="e">
        <f ca="1">RANK_AVG(D4,$B4:$D4,1)</f>
        <v>#NAME?</v>
      </c>
      <c r="P4" t="str">
        <f>C3</f>
        <v>Red</v>
      </c>
      <c r="Q4" t="e">
        <f ca="1">M16</f>
        <v>#NAME?</v>
      </c>
      <c r="R4">
        <f>COUNT(C4:C15)</f>
        <v>12</v>
      </c>
      <c r="W4" t="str">
        <f>C3</f>
        <v>Red</v>
      </c>
      <c r="X4" t="e">
        <f ca="1">M16</f>
        <v>#NAME?</v>
      </c>
      <c r="Y4" t="e">
        <f ca="1">X4/COUNT(C4:C15)</f>
        <v>#NAME?</v>
      </c>
      <c r="AE4" t="str">
        <f>B3</f>
        <v>White</v>
      </c>
      <c r="AF4" t="str">
        <f>C3</f>
        <v>Red</v>
      </c>
      <c r="AG4" t="e">
        <f ca="1">SRTEST(B4:B15,C4:C15)</f>
        <v>#NAME?</v>
      </c>
      <c r="AH4">
        <f>ABS(AVERAGE(B4:B15)-AVERAGE(C4:C15))</f>
        <v>1.083333333333333</v>
      </c>
      <c r="AJ4" t="s">
        <v>57</v>
      </c>
      <c r="AK4" s="35">
        <f ca="1">COUNT(AL7:AL9)</f>
        <v>0</v>
      </c>
    </row>
    <row r="5" spans="1:41" ht="15" thickBot="1" x14ac:dyDescent="0.4">
      <c r="A5" s="2">
        <f>A4+1</f>
        <v>2</v>
      </c>
      <c r="B5" s="13">
        <v>8</v>
      </c>
      <c r="C5" s="2">
        <v>5</v>
      </c>
      <c r="D5" s="14">
        <v>5</v>
      </c>
      <c r="F5" t="s">
        <v>58</v>
      </c>
      <c r="G5" s="36" t="e">
        <f ca="1">FRIEDMAN(B4:D15,TRUE)</f>
        <v>#NAME?</v>
      </c>
      <c r="I5" t="s">
        <v>59</v>
      </c>
      <c r="J5" s="36" t="e">
        <f ca="1">FRIEDMAN(B4:D15,TRUE,FALSE)</f>
        <v>#NAME?</v>
      </c>
      <c r="L5" t="e">
        <f ca="1">RANK_AVG(B5,$B5:$D5,1)</f>
        <v>#NAME?</v>
      </c>
      <c r="M5" t="e">
        <f ca="1">RANK_AVG(C5,$B5:$D5,1)</f>
        <v>#NAME?</v>
      </c>
      <c r="N5" t="e">
        <f ca="1">RANK_AVG(D5,$B5:$D5,1)</f>
        <v>#NAME?</v>
      </c>
      <c r="P5" t="str">
        <f>D3</f>
        <v>Rose'</v>
      </c>
      <c r="Q5" t="e">
        <f ca="1">N16</f>
        <v>#NAME?</v>
      </c>
      <c r="R5">
        <f>COUNT(D4:D15)</f>
        <v>12</v>
      </c>
      <c r="W5" t="str">
        <f>D3</f>
        <v>Rose'</v>
      </c>
      <c r="X5" t="e">
        <f ca="1">N16</f>
        <v>#NAME?</v>
      </c>
      <c r="Y5" t="e">
        <f ca="1">X5/COUNT(D4:D15)</f>
        <v>#NAME?</v>
      </c>
      <c r="AE5" t="str">
        <f>B3</f>
        <v>White</v>
      </c>
      <c r="AF5" t="str">
        <f>D3</f>
        <v>Rose'</v>
      </c>
      <c r="AG5" t="e">
        <f ca="1">SRTEST(B4:B15,D4:D15)</f>
        <v>#NAME?</v>
      </c>
      <c r="AH5">
        <f>ABS(AVERAGE(B4:B15)-AVERAGE(D4:D15))</f>
        <v>2.333333333333333</v>
      </c>
    </row>
    <row r="6" spans="1:41" ht="15" thickTop="1" x14ac:dyDescent="0.35">
      <c r="A6" s="2">
        <f t="shared" ref="A6:A15" si="1">A5+1</f>
        <v>3</v>
      </c>
      <c r="B6" s="13">
        <v>7</v>
      </c>
      <c r="C6" s="2">
        <v>8</v>
      </c>
      <c r="D6" s="14">
        <v>6</v>
      </c>
      <c r="F6" t="s">
        <v>18</v>
      </c>
      <c r="G6" s="21">
        <f>COUNT(B4:D4)-1</f>
        <v>2</v>
      </c>
      <c r="I6" t="s">
        <v>60</v>
      </c>
      <c r="J6" s="21">
        <f>G6</f>
        <v>2</v>
      </c>
      <c r="L6" t="e">
        <f ca="1">RANK_AVG(B6,$B6:$D6,1)</f>
        <v>#NAME?</v>
      </c>
      <c r="M6" t="e">
        <f ca="1">RANK_AVG(C6,$B6:$D6,1)</f>
        <v>#NAME?</v>
      </c>
      <c r="N6" t="e">
        <f ca="1">RANK_AVG(D6,$B6:$D6,1)</f>
        <v>#NAME?</v>
      </c>
      <c r="P6" s="10"/>
      <c r="Q6" s="10"/>
      <c r="R6" s="10">
        <f>HARMEAN(R3:R5)</f>
        <v>12</v>
      </c>
      <c r="S6" s="10">
        <f>SQRT(R6*COUNT(R3:R5)*(COUNT(R3:R5)+1)/12)</f>
        <v>3.4641016151377544</v>
      </c>
      <c r="T6" s="10" t="e">
        <f ca="1">QCRIT(COUNT(R3:R5),R6-COUNT(R3:R5),T1,2)</f>
        <v>#NAME?</v>
      </c>
      <c r="U6" s="10" t="e">
        <f ca="1">S6*T6</f>
        <v>#NAME?</v>
      </c>
      <c r="W6" s="10"/>
      <c r="X6" s="10"/>
      <c r="Y6" s="10"/>
      <c r="Z6" s="10">
        <f ca="1">TINV(AA1,AA6)</f>
        <v>12.706204736174707</v>
      </c>
      <c r="AA6" s="10">
        <f ca="1">(COUNT(L4:L15)-1)*(COUNT(L4:N4)-1)</f>
        <v>1</v>
      </c>
      <c r="AB6" s="10" t="e">
        <f ca="1">SQRT(2*(COUNT(L4:L15)*SUMPRODUCT(L4:N15^2)-SUMPRODUCT(L16:N16^2))/AA6)/COUNT(L4:L15)</f>
        <v>#NAME?</v>
      </c>
      <c r="AC6" s="10" t="e">
        <f ca="1">Z6*AB6</f>
        <v>#NAME?</v>
      </c>
      <c r="AE6" s="37" t="str">
        <f>C3</f>
        <v>Red</v>
      </c>
      <c r="AF6" s="37" t="str">
        <f>D3</f>
        <v>Rose'</v>
      </c>
      <c r="AG6" s="37" t="e">
        <f ca="1">SRTEST(C4:C15,D4:D15)</f>
        <v>#NAME?</v>
      </c>
      <c r="AH6" s="37">
        <f>ABS(AVERAGE(C4:C15)-AVERAGE(D4:D15))</f>
        <v>1.25</v>
      </c>
      <c r="AJ6" s="33" t="s">
        <v>54</v>
      </c>
      <c r="AK6" s="33" t="s">
        <v>55</v>
      </c>
      <c r="AL6" s="33" t="s">
        <v>22</v>
      </c>
      <c r="AM6" s="33" t="s">
        <v>61</v>
      </c>
      <c r="AN6" s="33" t="s">
        <v>41</v>
      </c>
      <c r="AO6" s="33" t="s">
        <v>23</v>
      </c>
    </row>
    <row r="7" spans="1:41" ht="15" thickBot="1" x14ac:dyDescent="0.4">
      <c r="A7" s="2">
        <f t="shared" si="1"/>
        <v>4</v>
      </c>
      <c r="B7" s="13">
        <v>9</v>
      </c>
      <c r="C7" s="2">
        <v>6</v>
      </c>
      <c r="D7" s="14">
        <v>4</v>
      </c>
      <c r="F7" t="s">
        <v>22</v>
      </c>
      <c r="G7" s="35" t="e">
        <f ca="1">CHIDIST(G5,G6)</f>
        <v>#NAME?</v>
      </c>
      <c r="I7" t="s">
        <v>62</v>
      </c>
      <c r="J7" s="21">
        <f>J6*(COUNT(B4:B15)-1)</f>
        <v>22</v>
      </c>
      <c r="L7" t="e">
        <f ca="1">RANK_AVG(B7,$B7:$D7,1)</f>
        <v>#NAME?</v>
      </c>
      <c r="M7" t="e">
        <f ca="1">RANK_AVG(C7,$B7:$D7,1)</f>
        <v>#NAME?</v>
      </c>
      <c r="N7" t="e">
        <f ca="1">RANK_AVG(D7,$B7:$D7,1)</f>
        <v>#NAME?</v>
      </c>
      <c r="P7" t="s">
        <v>63</v>
      </c>
      <c r="W7" t="s">
        <v>64</v>
      </c>
      <c r="AJ7" t="e">
        <f t="array" aca="1" ref="AJ7:AL9" ca="1">QSORTRows(AE4:AG6,3)</f>
        <v>#NAME?</v>
      </c>
      <c r="AK7" t="e">
        <f ca="1"/>
        <v>#NAME?</v>
      </c>
      <c r="AL7" t="e">
        <f ca="1"/>
        <v>#NAME?</v>
      </c>
      <c r="AM7">
        <f ca="1">AK4</f>
        <v>0</v>
      </c>
      <c r="AN7" t="e">
        <f ca="1">AK$3/AM7</f>
        <v>#DIV/0!</v>
      </c>
      <c r="AO7" s="2" t="e">
        <f ca="1">IF(AO8="yes","yes",IF(AL7&lt;AN7,"yes","no"))</f>
        <v>#NAME?</v>
      </c>
    </row>
    <row r="8" spans="1:41" ht="15" thickTop="1" x14ac:dyDescent="0.35">
      <c r="A8" s="2">
        <f t="shared" si="1"/>
        <v>5</v>
      </c>
      <c r="B8" s="13">
        <v>7</v>
      </c>
      <c r="C8" s="2">
        <v>5</v>
      </c>
      <c r="D8" s="14">
        <v>4</v>
      </c>
      <c r="I8" t="s">
        <v>22</v>
      </c>
      <c r="J8" s="35" t="e">
        <f ca="1">FDIST(J5,J6,J7)</f>
        <v>#NAME?</v>
      </c>
      <c r="L8" t="e">
        <f ca="1">RANK_AVG(B8,$B8:$D8,1)</f>
        <v>#NAME?</v>
      </c>
      <c r="M8" t="e">
        <f ca="1">RANK_AVG(C8,$B8:$D8,1)</f>
        <v>#NAME?</v>
      </c>
      <c r="N8" t="e">
        <f ca="1">RANK_AVG(D8,$B8:$D8,1)</f>
        <v>#NAME?</v>
      </c>
      <c r="P8" s="33" t="s">
        <v>54</v>
      </c>
      <c r="Q8" s="33" t="s">
        <v>55</v>
      </c>
      <c r="R8" s="33" t="s">
        <v>46</v>
      </c>
      <c r="S8" s="33" t="s">
        <v>65</v>
      </c>
      <c r="T8" s="33" t="s">
        <v>22</v>
      </c>
      <c r="W8" s="33" t="s">
        <v>54</v>
      </c>
      <c r="X8" s="33" t="s">
        <v>55</v>
      </c>
      <c r="Y8" s="33" t="s">
        <v>52</v>
      </c>
      <c r="Z8" s="33" t="s">
        <v>66</v>
      </c>
      <c r="AA8" s="33" t="s">
        <v>22</v>
      </c>
      <c r="AE8" t="s">
        <v>67</v>
      </c>
      <c r="AJ8" t="e">
        <f ca="1"/>
        <v>#NAME?</v>
      </c>
      <c r="AK8" t="e">
        <f ca="1"/>
        <v>#NAME?</v>
      </c>
      <c r="AL8" t="e">
        <f ca="1"/>
        <v>#NAME?</v>
      </c>
      <c r="AM8">
        <f ca="1">AM7-1</f>
        <v>-1</v>
      </c>
      <c r="AN8">
        <f t="shared" ref="AN8:AN9" ca="1" si="2">AK$3/AM8</f>
        <v>-0.05</v>
      </c>
      <c r="AO8" s="2" t="e">
        <f t="shared" ref="AO8:AO9" ca="1" si="3">IF(AO9="yes","yes",IF(AL8&lt;AN8,"yes","no"))</f>
        <v>#NAME?</v>
      </c>
    </row>
    <row r="9" spans="1:41" ht="15" thickBot="1" x14ac:dyDescent="0.4">
      <c r="A9" s="2">
        <f t="shared" si="1"/>
        <v>6</v>
      </c>
      <c r="B9" s="13">
        <v>9</v>
      </c>
      <c r="C9" s="2">
        <v>7</v>
      </c>
      <c r="D9" s="14">
        <v>5</v>
      </c>
      <c r="L9" t="e">
        <f ca="1">RANK_AVG(B9,$B9:$D9,1)</f>
        <v>#NAME?</v>
      </c>
      <c r="M9" t="e">
        <f ca="1">RANK_AVG(C9,$B9:$D9,1)</f>
        <v>#NAME?</v>
      </c>
      <c r="N9" t="e">
        <f ca="1">RANK_AVG(D9,$B9:$D9,1)</f>
        <v>#NAME?</v>
      </c>
      <c r="P9" s="10" t="str">
        <f>P3</f>
        <v>White</v>
      </c>
      <c r="Q9" s="10" t="str">
        <f>P4</f>
        <v>Red</v>
      </c>
      <c r="R9" s="10" t="e">
        <f ca="1">ABS(Q3-Q4)</f>
        <v>#NAME?</v>
      </c>
      <c r="S9" s="10" t="e">
        <f ca="1">ABS(R9/S$6)</f>
        <v>#NAME?</v>
      </c>
      <c r="T9" s="10" t="e">
        <f ca="1">QDIST(S9,COUNT(R$3:R$5),0)</f>
        <v>#NAME?</v>
      </c>
      <c r="W9" s="10" t="str">
        <f>W3</f>
        <v>White</v>
      </c>
      <c r="X9" s="10" t="str">
        <f>W4</f>
        <v>Red</v>
      </c>
      <c r="Y9" s="10" t="e">
        <f ca="1">ABS(Y3-Y4)</f>
        <v>#NAME?</v>
      </c>
      <c r="Z9" s="10" t="e">
        <f ca="1">Y9/AB$6</f>
        <v>#NAME?</v>
      </c>
      <c r="AA9" s="10" t="e">
        <f ca="1">TDIST(Z9,AA$6,2)</f>
        <v>#NAME?</v>
      </c>
      <c r="AJ9" s="37" t="e">
        <f ca="1"/>
        <v>#NAME?</v>
      </c>
      <c r="AK9" s="37" t="e">
        <f ca="1"/>
        <v>#NAME?</v>
      </c>
      <c r="AL9" s="37" t="e">
        <f ca="1"/>
        <v>#NAME?</v>
      </c>
      <c r="AM9" s="37">
        <f ca="1">AM8-1</f>
        <v>-2</v>
      </c>
      <c r="AN9" s="37">
        <f t="shared" ca="1" si="2"/>
        <v>-2.5000000000000001E-2</v>
      </c>
      <c r="AO9" s="38" t="e">
        <f t="shared" ca="1" si="3"/>
        <v>#NAME?</v>
      </c>
    </row>
    <row r="10" spans="1:41" ht="15" thickTop="1" x14ac:dyDescent="0.35">
      <c r="A10" s="2">
        <f t="shared" si="1"/>
        <v>7</v>
      </c>
      <c r="B10" s="13">
        <v>5</v>
      </c>
      <c r="C10" s="2">
        <v>9</v>
      </c>
      <c r="D10" s="14">
        <v>3</v>
      </c>
      <c r="L10" t="e">
        <f ca="1">RANK_AVG(B10,$B10:$D10,1)</f>
        <v>#NAME?</v>
      </c>
      <c r="M10" t="e">
        <f ca="1">RANK_AVG(C10,$B10:$D10,1)</f>
        <v>#NAME?</v>
      </c>
      <c r="N10" t="e">
        <f ca="1">RANK_AVG(D10,$B10:$D10,1)</f>
        <v>#NAME?</v>
      </c>
      <c r="P10" t="str">
        <f>P3</f>
        <v>White</v>
      </c>
      <c r="Q10" t="str">
        <f>P5</f>
        <v>Rose'</v>
      </c>
      <c r="R10" t="e">
        <f ca="1">ABS(Q3-Q5)</f>
        <v>#NAME?</v>
      </c>
      <c r="S10" t="e">
        <f t="shared" ref="S10:S11" ca="1" si="4">ABS(R10/S$6)</f>
        <v>#NAME?</v>
      </c>
      <c r="T10" t="e">
        <f ca="1">QDIST(S10,COUNT(R$3:R$5),0)</f>
        <v>#NAME?</v>
      </c>
      <c r="W10" t="str">
        <f>W3</f>
        <v>White</v>
      </c>
      <c r="X10" t="str">
        <f>W5</f>
        <v>Rose'</v>
      </c>
      <c r="Y10" t="e">
        <f ca="1">ABS(Y3-Y5)</f>
        <v>#NAME?</v>
      </c>
      <c r="Z10" t="e">
        <f t="shared" ref="Z10:Z11" ca="1" si="5">Y10/AB$6</f>
        <v>#NAME?</v>
      </c>
      <c r="AA10" t="e">
        <f t="shared" ref="AA10:AA11" ca="1" si="6">TDIST(Z10,AA$6,2)</f>
        <v>#NAME?</v>
      </c>
      <c r="AE10" s="33" t="s">
        <v>54</v>
      </c>
      <c r="AF10" s="33" t="s">
        <v>55</v>
      </c>
      <c r="AG10" s="33" t="s">
        <v>22</v>
      </c>
      <c r="AH10" s="33" t="s">
        <v>56</v>
      </c>
    </row>
    <row r="11" spans="1:41" x14ac:dyDescent="0.35">
      <c r="A11" s="2">
        <f t="shared" si="1"/>
        <v>8</v>
      </c>
      <c r="B11" s="13">
        <v>6</v>
      </c>
      <c r="C11" s="2">
        <v>7</v>
      </c>
      <c r="D11" s="14">
        <v>7</v>
      </c>
      <c r="L11" t="e">
        <f ca="1">RANK_AVG(B11,$B11:$D11,1)</f>
        <v>#NAME?</v>
      </c>
      <c r="M11" t="e">
        <f ca="1">RANK_AVG(C11,$B11:$D11,1)</f>
        <v>#NAME?</v>
      </c>
      <c r="N11" t="e">
        <f ca="1">RANK_AVG(D11,$B11:$D11,1)</f>
        <v>#NAME?</v>
      </c>
      <c r="P11" s="37" t="str">
        <f>P4</f>
        <v>Red</v>
      </c>
      <c r="Q11" s="37" t="str">
        <f>P5</f>
        <v>Rose'</v>
      </c>
      <c r="R11" s="37" t="e">
        <f ca="1">ABS(Q4-Q5)</f>
        <v>#NAME?</v>
      </c>
      <c r="S11" s="37" t="e">
        <f t="shared" ca="1" si="4"/>
        <v>#NAME?</v>
      </c>
      <c r="T11" s="37" t="e">
        <f ca="1">QDIST(S11,COUNT(R$3:R$5),0)</f>
        <v>#NAME?</v>
      </c>
      <c r="W11" s="37" t="str">
        <f>W4</f>
        <v>Red</v>
      </c>
      <c r="X11" s="37" t="str">
        <f>W5</f>
        <v>Rose'</v>
      </c>
      <c r="Y11" s="37" t="e">
        <f ca="1">ABS(Y4-Y5)</f>
        <v>#NAME?</v>
      </c>
      <c r="Z11" s="37" t="e">
        <f t="shared" ca="1" si="5"/>
        <v>#NAME?</v>
      </c>
      <c r="AA11" s="37" t="e">
        <f t="shared" ca="1" si="6"/>
        <v>#NAME?</v>
      </c>
      <c r="AE11" t="str">
        <f>B3</f>
        <v>White</v>
      </c>
      <c r="AF11" t="str">
        <f>C3</f>
        <v>Red</v>
      </c>
      <c r="AG11" t="e">
        <f ca="1">SR_EXACT(B4:B15,C4:C15)</f>
        <v>#NAME?</v>
      </c>
      <c r="AH11">
        <f>ABS(AVERAGE(B4:B15)-AVERAGE(C4:C15))</f>
        <v>1.083333333333333</v>
      </c>
    </row>
    <row r="12" spans="1:41" x14ac:dyDescent="0.35">
      <c r="A12" s="2">
        <f t="shared" si="1"/>
        <v>9</v>
      </c>
      <c r="B12" s="13">
        <v>5</v>
      </c>
      <c r="C12" s="2">
        <v>4</v>
      </c>
      <c r="D12" s="14">
        <v>6</v>
      </c>
      <c r="L12" t="e">
        <f ca="1">RANK_AVG(B12,$B12:$D12,1)</f>
        <v>#NAME?</v>
      </c>
      <c r="M12" t="e">
        <f ca="1">RANK_AVG(C12,$B12:$D12,1)</f>
        <v>#NAME?</v>
      </c>
      <c r="N12" t="e">
        <f ca="1">RANK_AVG(D12,$B12:$D12,1)</f>
        <v>#NAME?</v>
      </c>
      <c r="AE12" t="str">
        <f>B3</f>
        <v>White</v>
      </c>
      <c r="AF12" t="str">
        <f>D3</f>
        <v>Rose'</v>
      </c>
      <c r="AG12" t="e">
        <f ca="1">SR_EXACT(B4:B15,D4:D15)</f>
        <v>#NAME?</v>
      </c>
      <c r="AH12">
        <f>ABS(AVERAGE(B4:B15)-AVERAGE(D4:D15))</f>
        <v>2.333333333333333</v>
      </c>
    </row>
    <row r="13" spans="1:41" x14ac:dyDescent="0.35">
      <c r="A13" s="2">
        <f t="shared" si="1"/>
        <v>10</v>
      </c>
      <c r="B13" s="13">
        <v>10</v>
      </c>
      <c r="C13" s="2">
        <v>6</v>
      </c>
      <c r="D13" s="14">
        <v>4</v>
      </c>
      <c r="L13" t="e">
        <f ca="1">RANK_AVG(B13,$B13:$D13,1)</f>
        <v>#NAME?</v>
      </c>
      <c r="M13" t="e">
        <f ca="1">RANK_AVG(C13,$B13:$D13,1)</f>
        <v>#NAME?</v>
      </c>
      <c r="N13" t="e">
        <f ca="1">RANK_AVG(D13,$B13:$D13,1)</f>
        <v>#NAME?</v>
      </c>
      <c r="AE13" s="37" t="str">
        <f>C3</f>
        <v>Red</v>
      </c>
      <c r="AF13" s="37" t="str">
        <f>D3</f>
        <v>Rose'</v>
      </c>
      <c r="AG13" s="37" t="e">
        <f ca="1">SR_EXACT(C4:C15,D4:D15)</f>
        <v>#NAME?</v>
      </c>
      <c r="AH13" s="37">
        <f>ABS(AVERAGE(C4:C15)-AVERAGE(D4:D15))</f>
        <v>1.25</v>
      </c>
    </row>
    <row r="14" spans="1:41" x14ac:dyDescent="0.35">
      <c r="A14" s="2">
        <f t="shared" si="1"/>
        <v>11</v>
      </c>
      <c r="B14" s="13">
        <v>4</v>
      </c>
      <c r="C14" s="2">
        <v>7</v>
      </c>
      <c r="D14" s="14">
        <v>4</v>
      </c>
      <c r="L14" t="e">
        <f ca="1">RANK_AVG(B14,$B14:$D14,1)</f>
        <v>#NAME?</v>
      </c>
      <c r="M14" t="e">
        <f ca="1">RANK_AVG(C14,$B14:$D14,1)</f>
        <v>#NAME?</v>
      </c>
      <c r="N14" t="e">
        <f ca="1">RANK_AVG(D14,$B14:$D14,1)</f>
        <v>#NAME?</v>
      </c>
    </row>
    <row r="15" spans="1:41" x14ac:dyDescent="0.35">
      <c r="A15" s="2">
        <f t="shared" si="1"/>
        <v>12</v>
      </c>
      <c r="B15" s="39">
        <v>7</v>
      </c>
      <c r="C15" s="38">
        <v>3</v>
      </c>
      <c r="D15" s="40">
        <v>3</v>
      </c>
      <c r="L15" s="37" t="e">
        <f ca="1">RANK_AVG(B15,$B15:$D15,1)</f>
        <v>#NAME?</v>
      </c>
      <c r="M15" s="37" t="e">
        <f ca="1">RANK_AVG(C15,$B15:$D15,1)</f>
        <v>#NAME?</v>
      </c>
      <c r="N15" s="37" t="e">
        <f ca="1">RANK_AVG(D15,$B15:$D15,1)</f>
        <v>#NAME?</v>
      </c>
    </row>
    <row r="16" spans="1:41" x14ac:dyDescent="0.35">
      <c r="L16" t="e">
        <f ca="1">SUM(L4:L15)</f>
        <v>#NAME?</v>
      </c>
      <c r="M16" t="e">
        <f t="shared" ref="M16:N16" ca="1" si="7">SUM(M4:M15)</f>
        <v>#NAME?</v>
      </c>
      <c r="N16" t="e">
        <f t="shared" ca="1" si="7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Test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2024-07-10T16:25:23Z</dcterms:created>
  <dcterms:modified xsi:type="dcterms:W3CDTF">2024-07-10T16:29:10Z</dcterms:modified>
</cp:coreProperties>
</file>