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4DA387D4-0A86-4342-B5B7-F6C47624BDA5}" xr6:coauthVersionLast="47" xr6:coauthVersionMax="47" xr10:uidLastSave="{00000000-0000-0000-0000-000000000000}"/>
  <bookViews>
    <workbookView xWindow="-110" yWindow="-110" windowWidth="19420" windowHeight="10300" xr2:uid="{1299575B-D960-43C3-BAD1-8DCFD2271CF4}"/>
  </bookViews>
  <sheets>
    <sheet name="Title" sheetId="2" r:id="rId1"/>
    <sheet name="Dunnet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K8" i="1"/>
  <c r="G11" i="1" l="1"/>
  <c r="F11" i="1"/>
  <c r="I7" i="1"/>
  <c r="H7" i="1"/>
  <c r="G7" i="1"/>
  <c r="F7" i="1"/>
  <c r="F13" i="1" s="1"/>
  <c r="I6" i="1"/>
  <c r="H6" i="1"/>
  <c r="G6" i="1"/>
  <c r="F6" i="1"/>
  <c r="F12" i="1" s="1"/>
  <c r="I5" i="1"/>
  <c r="H5" i="1"/>
  <c r="G5" i="1"/>
  <c r="F5" i="1"/>
  <c r="I4" i="1"/>
  <c r="I8" i="1" s="1"/>
  <c r="H4" i="1"/>
  <c r="G4" i="1"/>
  <c r="G12" i="1" s="1"/>
  <c r="F4" i="1"/>
  <c r="N12" i="1" l="1"/>
  <c r="H12" i="1"/>
  <c r="M12" i="1" s="1"/>
  <c r="H13" i="1"/>
  <c r="M13" i="1" s="1"/>
  <c r="H11" i="1"/>
  <c r="M11" i="1" s="1"/>
  <c r="G13" i="1"/>
  <c r="H8" i="1"/>
  <c r="J8" i="1" s="1"/>
  <c r="N11" i="1" s="1"/>
  <c r="K11" i="1" l="1"/>
  <c r="J11" i="1"/>
  <c r="I11" i="1"/>
  <c r="J12" i="1"/>
  <c r="K12" i="1"/>
  <c r="I12" i="1"/>
  <c r="K13" i="1"/>
  <c r="N13" i="1"/>
  <c r="J13" i="1"/>
  <c r="I13" i="1"/>
</calcChain>
</file>

<file path=xl/sharedStrings.xml><?xml version="1.0" encoding="utf-8"?>
<sst xmlns="http://schemas.openxmlformats.org/spreadsheetml/2006/main" count="27" uniqueCount="24">
  <si>
    <t>Dunnett's Test</t>
  </si>
  <si>
    <t>DUNNETT'S TEST</t>
  </si>
  <si>
    <t>alpha</t>
  </si>
  <si>
    <t>Method 1</t>
  </si>
  <si>
    <t>Method 2</t>
  </si>
  <si>
    <t>Method 3</t>
  </si>
  <si>
    <t>Method 4</t>
  </si>
  <si>
    <t>group</t>
  </si>
  <si>
    <t>mean</t>
  </si>
  <si>
    <t>size</t>
  </si>
  <si>
    <t>ss</t>
  </si>
  <si>
    <t>df</t>
  </si>
  <si>
    <t>d-crit</t>
  </si>
  <si>
    <t>std err</t>
  </si>
  <si>
    <t>d-stat</t>
  </si>
  <si>
    <t>lower</t>
  </si>
  <si>
    <t>upper</t>
  </si>
  <si>
    <t>p-value</t>
  </si>
  <si>
    <t>mean-crit</t>
  </si>
  <si>
    <t>Cohen d</t>
  </si>
  <si>
    <t>Real Statistics Using Excel</t>
  </si>
  <si>
    <t>Updated</t>
  </si>
  <si>
    <t>Copyright © 2013 - 2024 Charles Zaiontz</t>
  </si>
  <si>
    <t>D-TEST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</si>
</sst>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B396-8046-4D79-B566-06AEAAA67EAC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20</v>
      </c>
    </row>
    <row r="2" spans="1:13" x14ac:dyDescent="0.35">
      <c r="A2" t="s">
        <v>0</v>
      </c>
    </row>
    <row r="4" spans="1:13" x14ac:dyDescent="0.35">
      <c r="A4" t="s">
        <v>21</v>
      </c>
      <c r="B4" s="8">
        <v>45482</v>
      </c>
    </row>
    <row r="6" spans="1:13" x14ac:dyDescent="0.35">
      <c r="A6" s="9" t="s">
        <v>22</v>
      </c>
    </row>
    <row r="10" spans="1:13" ht="18.5" x14ac:dyDescent="0.45">
      <c r="M1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2BDE-15A7-4A99-9F13-3B7FBC13DB65}">
  <dimension ref="A1:N13"/>
  <sheetViews>
    <sheetView workbookViewId="0"/>
  </sheetViews>
  <sheetFormatPr defaultRowHeight="14.5" x14ac:dyDescent="0.35"/>
  <cols>
    <col min="5" max="5" width="4.1796875" customWidth="1"/>
  </cols>
  <sheetData>
    <row r="1" spans="1:14" x14ac:dyDescent="0.35">
      <c r="A1" s="1" t="s">
        <v>0</v>
      </c>
    </row>
    <row r="2" spans="1:14" ht="15" thickBot="1" x14ac:dyDescent="0.4">
      <c r="F2" t="s">
        <v>1</v>
      </c>
      <c r="I2" s="2" t="s">
        <v>2</v>
      </c>
      <c r="J2">
        <v>0.05</v>
      </c>
    </row>
    <row r="3" spans="1:14" ht="15" thickTop="1" x14ac:dyDescent="0.35">
      <c r="A3" s="3" t="s">
        <v>3</v>
      </c>
      <c r="B3" s="3" t="s">
        <v>4</v>
      </c>
      <c r="C3" s="3" t="s">
        <v>5</v>
      </c>
      <c r="D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4" x14ac:dyDescent="0.35">
      <c r="A4" s="3">
        <v>51</v>
      </c>
      <c r="B4" s="3">
        <v>82</v>
      </c>
      <c r="C4" s="3">
        <v>79</v>
      </c>
      <c r="D4" s="3">
        <v>85</v>
      </c>
      <c r="F4" t="str">
        <f>A3</f>
        <v>Method 1</v>
      </c>
      <c r="G4">
        <f>AVERAGE(A4:A11)</f>
        <v>60.375</v>
      </c>
      <c r="H4">
        <f>COUNT(A4:A11)</f>
        <v>8</v>
      </c>
      <c r="I4">
        <f>DEVSQ(A4:A11)</f>
        <v>1499.875</v>
      </c>
    </row>
    <row r="5" spans="1:14" x14ac:dyDescent="0.35">
      <c r="A5" s="2">
        <v>87</v>
      </c>
      <c r="B5" s="2">
        <v>91</v>
      </c>
      <c r="C5" s="2">
        <v>84</v>
      </c>
      <c r="D5" s="2">
        <v>80</v>
      </c>
      <c r="F5" t="str">
        <f>B3</f>
        <v>Method 2</v>
      </c>
      <c r="G5">
        <f>AVERAGE(B4:B11)</f>
        <v>77.875</v>
      </c>
      <c r="H5">
        <f>COUNT(B4:B11)</f>
        <v>8</v>
      </c>
      <c r="I5">
        <f>DEVSQ(B4:B11)</f>
        <v>1102.875</v>
      </c>
    </row>
    <row r="6" spans="1:14" x14ac:dyDescent="0.35">
      <c r="A6" s="2">
        <v>50</v>
      </c>
      <c r="B6" s="2">
        <v>92</v>
      </c>
      <c r="C6" s="2">
        <v>74</v>
      </c>
      <c r="D6" s="2">
        <v>65</v>
      </c>
      <c r="F6" t="str">
        <f>C3</f>
        <v>Method 3</v>
      </c>
      <c r="G6">
        <f>AVERAGE(C4:C11)</f>
        <v>78</v>
      </c>
      <c r="H6">
        <f>COUNT(C4:C11)</f>
        <v>8</v>
      </c>
      <c r="I6">
        <f>DEVSQ(C4:C11)</f>
        <v>1152</v>
      </c>
    </row>
    <row r="7" spans="1:14" x14ac:dyDescent="0.35">
      <c r="A7" s="2">
        <v>48</v>
      </c>
      <c r="B7" s="2">
        <v>80</v>
      </c>
      <c r="C7" s="2">
        <v>98</v>
      </c>
      <c r="D7" s="2">
        <v>71</v>
      </c>
      <c r="F7" t="str">
        <f>D3</f>
        <v>Method 4</v>
      </c>
      <c r="G7">
        <f>AVERAGE(D4:D11)</f>
        <v>71.875</v>
      </c>
      <c r="H7">
        <f>COUNT(D4:D11)</f>
        <v>8</v>
      </c>
      <c r="I7">
        <f>DEVSQ(D4:D11)</f>
        <v>1270.875</v>
      </c>
    </row>
    <row r="8" spans="1:14" x14ac:dyDescent="0.35">
      <c r="A8" s="2">
        <v>79</v>
      </c>
      <c r="B8" s="2">
        <v>52</v>
      </c>
      <c r="C8" s="2">
        <v>63</v>
      </c>
      <c r="D8" s="2">
        <v>67</v>
      </c>
      <c r="F8" s="5"/>
      <c r="G8" s="5"/>
      <c r="H8" s="5">
        <f>SUM(H4:H7)</f>
        <v>32</v>
      </c>
      <c r="I8" s="5">
        <f>SUM(I4:I7)</f>
        <v>5025.625</v>
      </c>
      <c r="J8" s="5">
        <f>H8-COUNT(H4:H7)</f>
        <v>28</v>
      </c>
      <c r="K8" s="5" t="e">
        <f ca="1">DCRIT(COUNT(H4:H7),J8,J2)</f>
        <v>#NAME?</v>
      </c>
    </row>
    <row r="9" spans="1:14" ht="15" thickBot="1" x14ac:dyDescent="0.4">
      <c r="A9" s="2">
        <v>61</v>
      </c>
      <c r="B9" s="2">
        <v>79</v>
      </c>
      <c r="C9" s="2">
        <v>83</v>
      </c>
      <c r="D9" s="2">
        <v>51</v>
      </c>
      <c r="F9" t="s">
        <v>23</v>
      </c>
    </row>
    <row r="10" spans="1:14" ht="15" thickTop="1" x14ac:dyDescent="0.35">
      <c r="A10" s="2">
        <v>53</v>
      </c>
      <c r="B10" s="2">
        <v>73</v>
      </c>
      <c r="C10" s="2">
        <v>85</v>
      </c>
      <c r="D10" s="2">
        <v>63</v>
      </c>
      <c r="F10" s="4" t="s">
        <v>7</v>
      </c>
      <c r="G10" s="4" t="s">
        <v>8</v>
      </c>
      <c r="H10" s="4" t="s">
        <v>13</v>
      </c>
      <c r="I10" s="4" t="s">
        <v>14</v>
      </c>
      <c r="J10" s="4" t="s">
        <v>15</v>
      </c>
      <c r="K10" s="4" t="s">
        <v>16</v>
      </c>
      <c r="L10" s="4" t="s">
        <v>17</v>
      </c>
      <c r="M10" s="4" t="s">
        <v>18</v>
      </c>
      <c r="N10" s="4" t="s">
        <v>19</v>
      </c>
    </row>
    <row r="11" spans="1:14" x14ac:dyDescent="0.35">
      <c r="A11" s="6">
        <v>54</v>
      </c>
      <c r="B11" s="6">
        <v>74</v>
      </c>
      <c r="C11" s="6">
        <v>58</v>
      </c>
      <c r="D11" s="6">
        <v>93</v>
      </c>
      <c r="F11" s="5" t="str">
        <f>F5</f>
        <v>Method 2</v>
      </c>
      <c r="G11" s="5">
        <f>G$4-G5</f>
        <v>-17.5</v>
      </c>
      <c r="H11" s="5">
        <f>SQRT(I$8/J$8*(1/H$4+1/H5))</f>
        <v>6.6986305903307048</v>
      </c>
      <c r="I11" s="5">
        <f>ABS(G11/H11)</f>
        <v>2.6124742608229186</v>
      </c>
      <c r="J11" s="5" t="e">
        <f ca="1">G11-H11*K$8</f>
        <v>#NAME?</v>
      </c>
      <c r="K11" s="5" t="e">
        <f ca="1">G11+H11*K$8</f>
        <v>#NAME?</v>
      </c>
      <c r="L11" s="5" t="e">
        <f ca="1">DPROB(I11,COUNT(H$4:H$7),J$8)</f>
        <v>#NAME?</v>
      </c>
      <c r="M11" s="5" t="e">
        <f ca="1">H11*K$8</f>
        <v>#NAME?</v>
      </c>
      <c r="N11" s="5">
        <f>ABS(G11)*SQRT(J$8/I$8)</f>
        <v>1.3062371304114593</v>
      </c>
    </row>
    <row r="12" spans="1:14" x14ac:dyDescent="0.35">
      <c r="F12" t="str">
        <f t="shared" ref="F12:F13" si="0">F6</f>
        <v>Method 3</v>
      </c>
      <c r="G12">
        <f t="shared" ref="G12:G13" si="1">G$4-G6</f>
        <v>-17.625</v>
      </c>
      <c r="H12">
        <f t="shared" ref="H12:H13" si="2">SQRT(I$8/J$8*(1/H$4+1/H6))</f>
        <v>6.6986305903307048</v>
      </c>
      <c r="I12">
        <f t="shared" ref="I12:I13" si="3">ABS(G12/H12)</f>
        <v>2.6311347912573684</v>
      </c>
      <c r="J12" t="e">
        <f t="shared" ref="J12:J13" ca="1" si="4">G12-H12*K$8</f>
        <v>#NAME?</v>
      </c>
      <c r="K12" t="e">
        <f t="shared" ref="K12:K13" ca="1" si="5">G12+H12*K$8</f>
        <v>#NAME?</v>
      </c>
      <c r="L12" t="e">
        <f ca="1">DPROB(I12,COUNT(H$4:H$7),J$8)</f>
        <v>#NAME?</v>
      </c>
      <c r="M12" t="e">
        <f t="shared" ref="M12:M13" ca="1" si="6">H12*K$8</f>
        <v>#NAME?</v>
      </c>
      <c r="N12">
        <f t="shared" ref="N12:N13" si="7">ABS(G12)*SQRT(J$8/I$8)</f>
        <v>1.315567395628684</v>
      </c>
    </row>
    <row r="13" spans="1:14" x14ac:dyDescent="0.35">
      <c r="F13" s="7" t="str">
        <f t="shared" si="0"/>
        <v>Method 4</v>
      </c>
      <c r="G13" s="7">
        <f t="shared" si="1"/>
        <v>-11.5</v>
      </c>
      <c r="H13" s="7">
        <f t="shared" si="2"/>
        <v>6.6986305903307048</v>
      </c>
      <c r="I13" s="7">
        <f t="shared" si="3"/>
        <v>1.7167687999693466</v>
      </c>
      <c r="J13" s="7" t="e">
        <f t="shared" ca="1" si="4"/>
        <v>#NAME?</v>
      </c>
      <c r="K13" s="7" t="e">
        <f t="shared" ca="1" si="5"/>
        <v>#NAME?</v>
      </c>
      <c r="L13" s="7" t="e">
        <f ca="1">DPROB(I13,COUNT(H$4:H$7),J$8)</f>
        <v>#NAME?</v>
      </c>
      <c r="M13" s="7" t="e">
        <f t="shared" ca="1" si="6"/>
        <v>#NAME?</v>
      </c>
      <c r="N13" s="7">
        <f t="shared" si="7"/>
        <v>0.85838439998467331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Dunnett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2024-06-29T15:21:17Z</dcterms:created>
  <dcterms:modified xsi:type="dcterms:W3CDTF">2024-07-09T13:03:27Z</dcterms:modified>
</cp:coreProperties>
</file>