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A61A1FC8-4381-456D-AD42-DE45FAE1547D}" xr6:coauthVersionLast="47" xr6:coauthVersionMax="47" xr10:uidLastSave="{00000000-0000-0000-0000-000000000000}"/>
  <bookViews>
    <workbookView xWindow="-110" yWindow="-110" windowWidth="19420" windowHeight="10300" xr2:uid="{74725037-0E63-4984-B6CA-9B87325AA4D1}"/>
  </bookViews>
  <sheets>
    <sheet name="Title" sheetId="3" r:id="rId1"/>
    <sheet name="Sheet 1" sheetId="1" r:id="rId2"/>
    <sheet name="Sheet 2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N14" i="2"/>
  <c r="L14" i="2"/>
  <c r="K14" i="2"/>
  <c r="J14" i="2"/>
  <c r="I14" i="2"/>
  <c r="H14" i="2"/>
  <c r="G14" i="2"/>
  <c r="F14" i="2"/>
  <c r="E14" i="2"/>
  <c r="D14" i="2"/>
  <c r="P4" i="2" a="1"/>
  <c r="P12" i="2" s="1"/>
  <c r="N4" i="2" a="1"/>
  <c r="N11" i="2" s="1"/>
  <c r="L4" i="2" a="1"/>
  <c r="L10" i="2" s="1"/>
  <c r="K4" i="2" a="1"/>
  <c r="K9" i="2" s="1"/>
  <c r="J4" i="2" a="1"/>
  <c r="J8" i="2" s="1"/>
  <c r="I4" i="2" a="1"/>
  <c r="I7" i="2" s="1"/>
  <c r="H4" i="2" a="1"/>
  <c r="H6" i="2" s="1"/>
  <c r="G4" i="2" a="1"/>
  <c r="G4" i="2" s="1"/>
  <c r="F4" i="2" a="1"/>
  <c r="F10" i="2" s="1"/>
  <c r="E4" i="2" a="1"/>
  <c r="E13" i="2" s="1"/>
  <c r="D4" i="2" a="1"/>
  <c r="D10" i="2" s="1"/>
  <c r="N3" i="2"/>
  <c r="E30" i="1" a="1"/>
  <c r="E36" i="1" s="1"/>
  <c r="G36" i="1" s="1"/>
  <c r="Y12" i="1" a="1"/>
  <c r="Y21" i="1" s="1"/>
  <c r="AZ11" i="1" a="1"/>
  <c r="AZ19" i="1" s="1"/>
  <c r="BE7" i="1"/>
  <c r="BE9" i="1" s="1"/>
  <c r="AD7" i="1"/>
  <c r="AD9" i="1" s="1"/>
  <c r="E7" i="1"/>
  <c r="BE6" i="1"/>
  <c r="AD6" i="1"/>
  <c r="E6" i="1"/>
  <c r="AP4" i="1" a="1"/>
  <c r="AP4" i="1" s="1"/>
  <c r="O4" i="1" a="1"/>
  <c r="O5" i="1" s="1"/>
  <c r="P5" i="1" s="1"/>
  <c r="B17" i="2"/>
  <c r="B16" i="2"/>
  <c r="P3" i="2"/>
  <c r="E3" i="2"/>
  <c r="F3" i="2" s="1"/>
  <c r="D32" i="1"/>
  <c r="D33" i="1" s="1"/>
  <c r="D31" i="1"/>
  <c r="K28" i="1"/>
  <c r="K27" i="1"/>
  <c r="E27" i="1"/>
  <c r="K26" i="1"/>
  <c r="E26" i="1"/>
  <c r="K25" i="1"/>
  <c r="E25" i="1"/>
  <c r="F25" i="1" s="1"/>
  <c r="K24" i="1"/>
  <c r="K23" i="1"/>
  <c r="X14" i="1"/>
  <c r="X15" i="1" s="1"/>
  <c r="X16" i="1" s="1"/>
  <c r="X13" i="1"/>
  <c r="AY12" i="1"/>
  <c r="AY13" i="1" s="1"/>
  <c r="E9" i="1"/>
  <c r="AS6" i="1"/>
  <c r="AS7" i="1" s="1"/>
  <c r="R6" i="1"/>
  <c r="R7" i="1" s="1"/>
  <c r="AS5" i="1"/>
  <c r="R5" i="1"/>
  <c r="O12" i="1" l="1"/>
  <c r="O13" i="1"/>
  <c r="P13" i="1" s="1"/>
  <c r="AP13" i="1"/>
  <c r="AQ13" i="1" s="1"/>
  <c r="O10" i="1"/>
  <c r="O8" i="1"/>
  <c r="P8" i="1" s="1"/>
  <c r="O9" i="1"/>
  <c r="O11" i="1"/>
  <c r="E9" i="2"/>
  <c r="I10" i="2"/>
  <c r="E10" i="2"/>
  <c r="I11" i="2"/>
  <c r="E11" i="2"/>
  <c r="I12" i="2"/>
  <c r="E12" i="2"/>
  <c r="I13" i="2"/>
  <c r="F11" i="2"/>
  <c r="AP8" i="1"/>
  <c r="AQ8" i="1" s="1"/>
  <c r="F12" i="2"/>
  <c r="K11" i="2"/>
  <c r="AP9" i="1"/>
  <c r="AQ9" i="1" s="1"/>
  <c r="F13" i="2"/>
  <c r="K12" i="2"/>
  <c r="AP10" i="1"/>
  <c r="AQ10" i="1" s="1"/>
  <c r="K13" i="2"/>
  <c r="O6" i="1"/>
  <c r="P6" i="1" s="1"/>
  <c r="AP11" i="1"/>
  <c r="AQ11" i="1" s="1"/>
  <c r="G13" i="2"/>
  <c r="O7" i="1"/>
  <c r="P7" i="1" s="1"/>
  <c r="AP12" i="1"/>
  <c r="AQ12" i="1" s="1"/>
  <c r="AZ20" i="1"/>
  <c r="H7" i="2"/>
  <c r="H8" i="2"/>
  <c r="G5" i="2"/>
  <c r="H9" i="2"/>
  <c r="L11" i="2"/>
  <c r="F4" i="2"/>
  <c r="F16" i="2" s="1"/>
  <c r="G6" i="2"/>
  <c r="H10" i="2"/>
  <c r="J9" i="2"/>
  <c r="L12" i="2"/>
  <c r="F5" i="2"/>
  <c r="G7" i="2"/>
  <c r="H11" i="2"/>
  <c r="J10" i="2"/>
  <c r="L13" i="2"/>
  <c r="E4" i="2"/>
  <c r="E16" i="2" s="1"/>
  <c r="F6" i="2"/>
  <c r="G8" i="2"/>
  <c r="H12" i="2"/>
  <c r="J11" i="2"/>
  <c r="E5" i="2"/>
  <c r="F7" i="2"/>
  <c r="G9" i="2"/>
  <c r="H13" i="2"/>
  <c r="J12" i="2"/>
  <c r="N12" i="2"/>
  <c r="AP5" i="1"/>
  <c r="AQ5" i="1" s="1"/>
  <c r="E6" i="2"/>
  <c r="F8" i="2"/>
  <c r="G10" i="2"/>
  <c r="J13" i="2"/>
  <c r="N13" i="2"/>
  <c r="O4" i="1"/>
  <c r="P4" i="1" s="1"/>
  <c r="AP6" i="1"/>
  <c r="AQ6" i="1" s="1"/>
  <c r="E7" i="2"/>
  <c r="F9" i="2"/>
  <c r="G11" i="2"/>
  <c r="I8" i="2"/>
  <c r="AP7" i="1"/>
  <c r="AQ7" i="1" s="1"/>
  <c r="E8" i="2"/>
  <c r="G12" i="2"/>
  <c r="I9" i="2"/>
  <c r="K10" i="2"/>
  <c r="P13" i="2"/>
  <c r="E30" i="1"/>
  <c r="G30" i="1" s="1"/>
  <c r="Y13" i="1"/>
  <c r="E33" i="1"/>
  <c r="G33" i="1" s="1"/>
  <c r="N4" i="2"/>
  <c r="N16" i="2" s="1"/>
  <c r="Y15" i="1"/>
  <c r="L4" i="2"/>
  <c r="L16" i="2" s="1"/>
  <c r="P6" i="2"/>
  <c r="K4" i="2"/>
  <c r="K16" i="2" s="1"/>
  <c r="L5" i="2"/>
  <c r="P7" i="2"/>
  <c r="Y17" i="1"/>
  <c r="J4" i="2"/>
  <c r="J16" i="2" s="1"/>
  <c r="K5" i="2"/>
  <c r="L6" i="2"/>
  <c r="N7" i="2"/>
  <c r="AZ16" i="1"/>
  <c r="Y18" i="1"/>
  <c r="E37" i="1"/>
  <c r="G37" i="1" s="1"/>
  <c r="D11" i="2"/>
  <c r="I4" i="2"/>
  <c r="N8" i="2"/>
  <c r="AZ17" i="1"/>
  <c r="Y19" i="1"/>
  <c r="E38" i="1"/>
  <c r="G38" i="1" s="1"/>
  <c r="D12" i="2"/>
  <c r="H4" i="2"/>
  <c r="I5" i="2"/>
  <c r="J6" i="2"/>
  <c r="K7" i="2"/>
  <c r="L8" i="2"/>
  <c r="N9" i="2"/>
  <c r="P10" i="2"/>
  <c r="D4" i="2"/>
  <c r="D16" i="2" s="1"/>
  <c r="E31" i="1"/>
  <c r="G31" i="1" s="1"/>
  <c r="D5" i="2"/>
  <c r="AZ11" i="1"/>
  <c r="E32" i="1"/>
  <c r="G32" i="1" s="1"/>
  <c r="D6" i="2"/>
  <c r="P4" i="2"/>
  <c r="P16" i="2" s="1"/>
  <c r="AZ12" i="1"/>
  <c r="AZ13" i="1"/>
  <c r="E34" i="1"/>
  <c r="G34" i="1" s="1"/>
  <c r="AZ14" i="1"/>
  <c r="Y16" i="1"/>
  <c r="D9" i="2"/>
  <c r="N6" i="2"/>
  <c r="J5" i="2"/>
  <c r="K6" i="2"/>
  <c r="P9" i="2"/>
  <c r="AZ18" i="1"/>
  <c r="Y20" i="1"/>
  <c r="E39" i="1"/>
  <c r="G39" i="1" s="1"/>
  <c r="D13" i="2"/>
  <c r="H5" i="2"/>
  <c r="I6" i="2"/>
  <c r="J7" i="2"/>
  <c r="K8" i="2"/>
  <c r="L9" i="2"/>
  <c r="N10" i="2"/>
  <c r="P11" i="2"/>
  <c r="Y12" i="1"/>
  <c r="Y14" i="1"/>
  <c r="D7" i="2"/>
  <c r="P5" i="2"/>
  <c r="D8" i="2"/>
  <c r="N5" i="2"/>
  <c r="E35" i="1"/>
  <c r="G35" i="1" s="1"/>
  <c r="AZ15" i="1"/>
  <c r="P8" i="2"/>
  <c r="L7" i="2"/>
  <c r="F30" i="1"/>
  <c r="F31" i="1"/>
  <c r="AY14" i="1"/>
  <c r="G3" i="2"/>
  <c r="H3" i="2" s="1"/>
  <c r="I3" i="2" s="1"/>
  <c r="J3" i="2" s="1"/>
  <c r="K3" i="2" s="1"/>
  <c r="L3" i="2" s="1"/>
  <c r="R8" i="1"/>
  <c r="X17" i="1"/>
  <c r="AQ4" i="1"/>
  <c r="P12" i="1"/>
  <c r="P11" i="1"/>
  <c r="P10" i="1"/>
  <c r="P9" i="1"/>
  <c r="AS8" i="1"/>
  <c r="D34" i="1"/>
  <c r="F33" i="1"/>
  <c r="F32" i="1"/>
  <c r="G16" i="2"/>
  <c r="R9" i="1" l="1"/>
  <c r="F34" i="1"/>
  <c r="D35" i="1"/>
  <c r="AZ7" i="1"/>
  <c r="AZ6" i="1"/>
  <c r="BA6" i="1" s="1"/>
  <c r="BA14" i="1" s="1"/>
  <c r="AZ8" i="1"/>
  <c r="BB15" i="1" s="1"/>
  <c r="H16" i="2"/>
  <c r="Y9" i="1"/>
  <c r="Y7" i="1"/>
  <c r="Z7" i="1" s="1"/>
  <c r="Z17" i="1" s="1"/>
  <c r="Y8" i="1"/>
  <c r="X18" i="1"/>
  <c r="AY15" i="1"/>
  <c r="AS9" i="1"/>
  <c r="I16" i="2"/>
  <c r="BB18" i="1" l="1"/>
  <c r="BB13" i="1"/>
  <c r="BB17" i="1"/>
  <c r="BB11" i="1"/>
  <c r="BB12" i="1"/>
  <c r="BB14" i="1"/>
  <c r="AY16" i="1"/>
  <c r="BA15" i="1"/>
  <c r="BB16" i="1"/>
  <c r="BA11" i="1"/>
  <c r="BA13" i="1"/>
  <c r="BA12" i="1"/>
  <c r="BB19" i="1"/>
  <c r="BB20" i="1"/>
  <c r="X19" i="1"/>
  <c r="Z18" i="1"/>
  <c r="F35" i="1"/>
  <c r="D36" i="1"/>
  <c r="AA21" i="1"/>
  <c r="AA19" i="1"/>
  <c r="AA15" i="1"/>
  <c r="AA16" i="1"/>
  <c r="AA17" i="1"/>
  <c r="AA14" i="1"/>
  <c r="AA12" i="1"/>
  <c r="AA20" i="1"/>
  <c r="AA18" i="1"/>
  <c r="AA13" i="1"/>
  <c r="Z12" i="1"/>
  <c r="Z16" i="1"/>
  <c r="Z13" i="1"/>
  <c r="Z14" i="1"/>
  <c r="Z15" i="1"/>
  <c r="AS10" i="1"/>
  <c r="R10" i="1"/>
  <c r="Z19" i="1" l="1"/>
  <c r="X20" i="1"/>
  <c r="R11" i="1"/>
  <c r="D37" i="1"/>
  <c r="F36" i="1"/>
  <c r="AS11" i="1"/>
  <c r="BA16" i="1"/>
  <c r="AY17" i="1"/>
  <c r="AY18" i="1" l="1"/>
  <c r="BA17" i="1"/>
  <c r="AS12" i="1"/>
  <c r="D38" i="1"/>
  <c r="F37" i="1"/>
  <c r="R12" i="1"/>
  <c r="X21" i="1"/>
  <c r="Z21" i="1" s="1"/>
  <c r="Z20" i="1"/>
  <c r="R13" i="1" l="1"/>
  <c r="AS13" i="1"/>
  <c r="AT12" i="1"/>
  <c r="F38" i="1"/>
  <c r="D39" i="1"/>
  <c r="F39" i="1" s="1"/>
  <c r="BA18" i="1"/>
  <c r="AY19" i="1"/>
  <c r="AY20" i="1" l="1"/>
  <c r="BA20" i="1" s="1"/>
  <c r="BA19" i="1"/>
  <c r="AT5" i="1"/>
  <c r="AT13" i="1"/>
  <c r="AT4" i="1"/>
  <c r="AW5" i="1" s="1"/>
  <c r="AT7" i="1"/>
  <c r="AT6" i="1"/>
  <c r="AT8" i="1"/>
  <c r="AT9" i="1"/>
  <c r="AT10" i="1"/>
  <c r="AT11" i="1"/>
  <c r="S13" i="1"/>
  <c r="S4" i="1"/>
  <c r="V5" i="1" s="1"/>
  <c r="S6" i="1"/>
  <c r="S5" i="1"/>
  <c r="S7" i="1"/>
  <c r="S8" i="1"/>
  <c r="S9" i="1"/>
  <c r="S10" i="1"/>
  <c r="S11" i="1"/>
  <c r="S12" i="1"/>
</calcChain>
</file>

<file path=xl/sharedStrings.xml><?xml version="1.0" encoding="utf-8"?>
<sst xmlns="http://schemas.openxmlformats.org/spreadsheetml/2006/main" count="75" uniqueCount="34">
  <si>
    <t>Box-Cox Transformation</t>
  </si>
  <si>
    <t>QQ Plot</t>
  </si>
  <si>
    <t>Data</t>
  </si>
  <si>
    <t>Shapiro-Wilk Test</t>
  </si>
  <si>
    <t>x</t>
  </si>
  <si>
    <t>y</t>
  </si>
  <si>
    <t>z</t>
  </si>
  <si>
    <t>λ</t>
  </si>
  <si>
    <t>QQ Tables</t>
  </si>
  <si>
    <t>Group 1</t>
  </si>
  <si>
    <t>r</t>
  </si>
  <si>
    <t>W</t>
  </si>
  <si>
    <t>Count</t>
  </si>
  <si>
    <t>p-value</t>
  </si>
  <si>
    <t>Mean</t>
  </si>
  <si>
    <t>alpha</t>
  </si>
  <si>
    <t>Std Dev</t>
  </si>
  <si>
    <t>normal</t>
  </si>
  <si>
    <t>Interval</t>
  </si>
  <si>
    <t>Std Norm</t>
  </si>
  <si>
    <t>Std Data</t>
  </si>
  <si>
    <t>Box Plot</t>
  </si>
  <si>
    <t>Min</t>
  </si>
  <si>
    <t>Q1-Min</t>
  </si>
  <si>
    <t>Med-Q1</t>
  </si>
  <si>
    <t>Q3-Med</t>
  </si>
  <si>
    <t>Max-Q3</t>
  </si>
  <si>
    <t>LL</t>
  </si>
  <si>
    <t>Ln</t>
  </si>
  <si>
    <t>n</t>
  </si>
  <si>
    <t>Real Statistics Using Excel</t>
  </si>
  <si>
    <t>Updated</t>
  </si>
  <si>
    <t>Copyright © 2013 - 2024 Charles Zaiontz</t>
  </si>
  <si>
    <t>Box-Cox Normal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</si>
</sst>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'Sheet 1'!$AZ$11:$AZ$20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'Sheet 1'!$BA$11:$BA$20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E5-47F4-BBD6-9C3D04C9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08360"/>
        <c:axId val="752808752"/>
      </c:scatterChart>
      <c:valAx>
        <c:axId val="752808360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808752"/>
        <c:crosses val="autoZero"/>
        <c:crossBetween val="midCat"/>
      </c:valAx>
      <c:valAx>
        <c:axId val="75280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808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'Sheet 1'!$Y$12:$Y$21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'Sheet 1'!$Z$12:$Z$21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5-495C-9089-91A65451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1312"/>
        <c:axId val="734986800"/>
      </c:scatterChart>
      <c:valAx>
        <c:axId val="734981312"/>
        <c:scaling>
          <c:orientation val="minMax"/>
          <c:max val="2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986800"/>
        <c:crosses val="autoZero"/>
        <c:crossBetween val="midCat"/>
      </c:valAx>
      <c:valAx>
        <c:axId val="73498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98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'Sheet 1'!$E$30:$E$39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'Sheet 1'!$F$30:$F$39</c:f>
              <c:numCache>
                <c:formatCode>General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2-4531-899A-F949A6023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1704"/>
        <c:axId val="734982488"/>
      </c:scatterChart>
      <c:valAx>
        <c:axId val="734981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982488"/>
        <c:crosses val="autoZero"/>
        <c:crossBetween val="midCat"/>
      </c:valAx>
      <c:valAx>
        <c:axId val="734982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981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 1'!$J$24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'Sheet 1'!$K$23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'Sheet 1'!$K$24</c:f>
              <c:numCache>
                <c:formatCode>General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3-466E-8CBA-37395B456616}"/>
            </c:ext>
          </c:extLst>
        </c:ser>
        <c:ser>
          <c:idx val="1"/>
          <c:order val="1"/>
          <c:tx>
            <c:strRef>
              <c:f>'Sheet 1'!$J$25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'Sheet 1'!$K$23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'Sheet 1'!$K$25</c:f>
              <c:numCache>
                <c:formatCode>General</c:formatCode>
                <c:ptCount val="1"/>
                <c:pt idx="0">
                  <c:v>3.1000000000000005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3-466E-8CBA-37395B456616}"/>
            </c:ext>
          </c:extLst>
        </c:ser>
        <c:ser>
          <c:idx val="2"/>
          <c:order val="2"/>
          <c:tx>
            <c:strRef>
              <c:f>'Sheet 1'!$J$26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'Sheet 1'!$K$23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'Sheet 1'!$K$26</c:f>
              <c:numCache>
                <c:formatCode>General</c:formatCode>
                <c:ptCount val="1"/>
                <c:pt idx="0">
                  <c:v>3.8499999999999996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3-466E-8CBA-37395B456616}"/>
            </c:ext>
          </c:extLst>
        </c:ser>
        <c:ser>
          <c:idx val="3"/>
          <c:order val="3"/>
          <c:tx>
            <c:strRef>
              <c:f>'Sheet 1'!$J$27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'Sheet 1'!$K$28</c:f>
                <c:numCache>
                  <c:formatCode>General</c:formatCode>
                  <c:ptCount val="1"/>
                  <c:pt idx="0">
                    <c:v>59.6</c:v>
                  </c:pt>
                </c:numCache>
              </c:numRef>
            </c:plus>
          </c:errBars>
          <c:cat>
            <c:strRef>
              <c:f>'Sheet 1'!$K$23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'Sheet 1'!$K$27</c:f>
              <c:numCache>
                <c:formatCode>General</c:formatCode>
                <c:ptCount val="1"/>
                <c:pt idx="0">
                  <c:v>12.350000000000001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3-466E-8CBA-37395B45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979352"/>
        <c:axId val="734983664"/>
      </c:barChart>
      <c:catAx>
        <c:axId val="73497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4983664"/>
        <c:crosses val="autoZero"/>
        <c:auto val="1"/>
        <c:lblAlgn val="ctr"/>
        <c:lblOffset val="100"/>
        <c:noMultiLvlLbl val="0"/>
      </c:catAx>
      <c:valAx>
        <c:axId val="73498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979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247650</xdr:colOff>
      <xdr:row>2</xdr:row>
      <xdr:rowOff>61912</xdr:rowOff>
    </xdr:from>
    <xdr:to>
      <xdr:col>64</xdr:col>
      <xdr:colOff>552450</xdr:colOff>
      <xdr:row>16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A36E2-BED4-4D22-98F9-9B479376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276225</xdr:colOff>
      <xdr:row>2</xdr:row>
      <xdr:rowOff>71437</xdr:rowOff>
    </xdr:from>
    <xdr:to>
      <xdr:col>37</xdr:col>
      <xdr:colOff>581025</xdr:colOff>
      <xdr:row>16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E57CD4-8266-4097-BB6C-8651FEB9C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</xdr:row>
      <xdr:rowOff>14287</xdr:rowOff>
    </xdr:from>
    <xdr:to>
      <xdr:col>12</xdr:col>
      <xdr:colOff>352425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E4D620-8607-47D1-8297-D48558129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552450</xdr:colOff>
      <xdr:row>19</xdr:row>
      <xdr:rowOff>157162</xdr:rowOff>
    </xdr:from>
    <xdr:to>
      <xdr:col>21</xdr:col>
      <xdr:colOff>257175</xdr:colOff>
      <xdr:row>34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A15544-ADE8-4D11-8856-8A3469640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AZ11">
            <v>0.55200364856627215</v>
          </cell>
          <cell r="BA11">
            <v>-1.6448536269514726</v>
          </cell>
        </row>
        <row r="12">
          <cell r="Y12">
            <v>0.54093991610329639</v>
          </cell>
          <cell r="Z12">
            <v>-1.6448536269514726</v>
          </cell>
          <cell r="AZ12">
            <v>1.028540641650854</v>
          </cell>
          <cell r="BA12">
            <v>-1.0364333894937898</v>
          </cell>
        </row>
        <row r="13">
          <cell r="Y13">
            <v>0.98912292610574493</v>
          </cell>
          <cell r="Z13">
            <v>-1.0364333894937898</v>
          </cell>
          <cell r="AZ13">
            <v>1.2841965578503136</v>
          </cell>
          <cell r="BA13">
            <v>-0.67448975019608193</v>
          </cell>
        </row>
        <row r="14">
          <cell r="Y14">
            <v>1.2218375632478145</v>
          </cell>
          <cell r="Z14">
            <v>-0.67448975019608193</v>
          </cell>
          <cell r="AZ14">
            <v>1.4969570587868992</v>
          </cell>
          <cell r="BA14">
            <v>-0.38532046640756784</v>
          </cell>
        </row>
        <row r="15">
          <cell r="Y15">
            <v>1.4111369811226739</v>
          </cell>
          <cell r="Z15">
            <v>-0.38532046640756784</v>
          </cell>
          <cell r="AZ15">
            <v>1.6908808841715539</v>
          </cell>
          <cell r="BA15">
            <v>-0.12566134685507402</v>
          </cell>
        </row>
        <row r="16">
          <cell r="Y16">
            <v>1.5800578302978201</v>
          </cell>
          <cell r="Z16">
            <v>-0.12566134685507402</v>
          </cell>
          <cell r="AZ16">
            <v>1.7697093194683777</v>
          </cell>
          <cell r="BA16">
            <v>0.12566134685507416</v>
          </cell>
        </row>
        <row r="17">
          <cell r="Y17">
            <v>1.6477005437672188</v>
          </cell>
          <cell r="Z17">
            <v>0.12566134685507416</v>
          </cell>
          <cell r="AZ17">
            <v>2.0074946023641655</v>
          </cell>
          <cell r="BA17">
            <v>0.38532046640756784</v>
          </cell>
        </row>
        <row r="18">
          <cell r="Y18">
            <v>1.848019735051605</v>
          </cell>
          <cell r="Z18">
            <v>0.38532046640756784</v>
          </cell>
          <cell r="AZ18">
            <v>2.2886610179667675</v>
          </cell>
          <cell r="BA18">
            <v>0.67448975019608193</v>
          </cell>
        </row>
        <row r="19">
          <cell r="Y19">
            <v>2.0772950842908089</v>
          </cell>
          <cell r="Z19">
            <v>0.67448975019608193</v>
          </cell>
          <cell r="AZ19">
            <v>2.6949591350526947</v>
          </cell>
          <cell r="BA19">
            <v>1.0364333894937898</v>
          </cell>
        </row>
        <row r="20">
          <cell r="Y20">
            <v>2.3927757370581495</v>
          </cell>
          <cell r="Z20">
            <v>1.0364333894937898</v>
          </cell>
          <cell r="AZ20">
            <v>2.8362940482927437</v>
          </cell>
          <cell r="BA20">
            <v>1.6448536269514715</v>
          </cell>
        </row>
        <row r="21">
          <cell r="Y21">
            <v>2.4977384522254948</v>
          </cell>
          <cell r="Z21">
            <v>1.6448536269514715</v>
          </cell>
        </row>
        <row r="23">
          <cell r="K23" t="str">
            <v>Data</v>
          </cell>
        </row>
        <row r="24">
          <cell r="J24" t="str">
            <v>Min</v>
          </cell>
          <cell r="K24">
            <v>1.8</v>
          </cell>
        </row>
        <row r="25">
          <cell r="J25" t="str">
            <v>Q1-Min</v>
          </cell>
          <cell r="K25">
            <v>3.1000000000000005</v>
          </cell>
        </row>
        <row r="26">
          <cell r="J26" t="str">
            <v>Med-Q1</v>
          </cell>
          <cell r="K26">
            <v>3.8499999999999996</v>
          </cell>
        </row>
        <row r="27">
          <cell r="J27" t="str">
            <v>Q3-Med</v>
          </cell>
          <cell r="K27">
            <v>12.350000000000001</v>
          </cell>
        </row>
        <row r="28">
          <cell r="K28">
            <v>59.6</v>
          </cell>
        </row>
        <row r="30">
          <cell r="E30">
            <v>1.8</v>
          </cell>
          <cell r="F30">
            <v>-1.6448536269514726</v>
          </cell>
        </row>
        <row r="31">
          <cell r="E31">
            <v>3.2</v>
          </cell>
          <cell r="F31">
            <v>-1.0364333894937898</v>
          </cell>
        </row>
        <row r="32">
          <cell r="E32">
            <v>4.5</v>
          </cell>
          <cell r="F32">
            <v>-0.67448975019608193</v>
          </cell>
        </row>
        <row r="33">
          <cell r="E33">
            <v>6.1</v>
          </cell>
          <cell r="F33">
            <v>-0.38532046640756784</v>
          </cell>
        </row>
        <row r="34">
          <cell r="E34">
            <v>8.1999999999999993</v>
          </cell>
          <cell r="F34">
            <v>-0.12566134685507402</v>
          </cell>
        </row>
        <row r="35">
          <cell r="E35">
            <v>9.3000000000000007</v>
          </cell>
          <cell r="F35">
            <v>0.12566134685507416</v>
          </cell>
        </row>
        <row r="36">
          <cell r="E36">
            <v>13.9</v>
          </cell>
          <cell r="F36">
            <v>0.38532046640756784</v>
          </cell>
        </row>
        <row r="37">
          <cell r="E37">
            <v>23.5</v>
          </cell>
          <cell r="F37">
            <v>0.67448975019608193</v>
          </cell>
        </row>
        <row r="38">
          <cell r="E38">
            <v>56.8</v>
          </cell>
          <cell r="F38">
            <v>1.0364333894937898</v>
          </cell>
        </row>
        <row r="39">
          <cell r="E39">
            <v>80.7</v>
          </cell>
          <cell r="F39">
            <v>1.6448536269514715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9980-D8C4-410E-91EC-520E6ACDDF0F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30</v>
      </c>
    </row>
    <row r="2" spans="1:13" x14ac:dyDescent="0.35">
      <c r="A2" t="s">
        <v>33</v>
      </c>
    </row>
    <row r="4" spans="1:13" x14ac:dyDescent="0.35">
      <c r="A4" t="s">
        <v>31</v>
      </c>
      <c r="B4" s="17">
        <v>45500</v>
      </c>
    </row>
    <row r="6" spans="1:13" x14ac:dyDescent="0.35">
      <c r="A6" s="18" t="s">
        <v>32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9B30-28BF-432F-B9A9-51155BCB1BE7}">
  <sheetPr codeName="Sheet80"/>
  <dimension ref="A1:BE39"/>
  <sheetViews>
    <sheetView workbookViewId="0"/>
  </sheetViews>
  <sheetFormatPr defaultRowHeight="14.5" x14ac:dyDescent="0.35"/>
  <cols>
    <col min="1" max="1" width="3.54296875" customWidth="1"/>
    <col min="17" max="17" width="6.1796875" customWidth="1"/>
    <col min="18" max="18" width="3.453125" customWidth="1"/>
    <col min="20" max="20" width="4.81640625" customWidth="1"/>
    <col min="21" max="21" width="3.7265625" customWidth="1"/>
    <col min="22" max="22" width="9.81640625" customWidth="1"/>
    <col min="44" max="44" width="4.26953125" customWidth="1"/>
    <col min="45" max="45" width="6" customWidth="1"/>
    <col min="47" max="47" width="5.453125" customWidth="1"/>
    <col min="48" max="48" width="3.81640625" customWidth="1"/>
  </cols>
  <sheetData>
    <row r="1" spans="1:57" x14ac:dyDescent="0.35">
      <c r="A1" s="1" t="s">
        <v>0</v>
      </c>
    </row>
    <row r="2" spans="1:57" x14ac:dyDescent="0.35">
      <c r="AY2" t="s">
        <v>1</v>
      </c>
    </row>
    <row r="3" spans="1:57" x14ac:dyDescent="0.35">
      <c r="B3" s="2" t="s">
        <v>2</v>
      </c>
      <c r="D3" t="s">
        <v>3</v>
      </c>
      <c r="N3" s="2" t="s">
        <v>2</v>
      </c>
      <c r="O3" s="2" t="s">
        <v>4</v>
      </c>
      <c r="P3" s="2" t="s">
        <v>5</v>
      </c>
      <c r="Q3" s="3"/>
      <c r="S3" s="2" t="s">
        <v>6</v>
      </c>
      <c r="X3" t="s">
        <v>1</v>
      </c>
      <c r="AC3" t="s">
        <v>3</v>
      </c>
      <c r="AO3" s="2" t="s">
        <v>2</v>
      </c>
      <c r="AP3" s="2" t="s">
        <v>4</v>
      </c>
      <c r="AQ3" s="2" t="s">
        <v>5</v>
      </c>
      <c r="AR3" s="3"/>
      <c r="AT3" s="2" t="s">
        <v>6</v>
      </c>
      <c r="BD3" t="s">
        <v>3</v>
      </c>
    </row>
    <row r="4" spans="1:57" x14ac:dyDescent="0.35">
      <c r="B4">
        <v>4.5</v>
      </c>
      <c r="N4">
        <v>4.5</v>
      </c>
      <c r="O4" t="e">
        <f t="array" aca="1" ref="O4:O13" ca="1">QSORT(N4:N13)</f>
        <v>#NAME?</v>
      </c>
      <c r="P4" t="e">
        <f t="shared" ref="P4:P13" ca="1" si="0">(O4^V$4-1)/V$4</f>
        <v>#NAME?</v>
      </c>
      <c r="R4">
        <v>1</v>
      </c>
      <c r="S4">
        <f t="shared" ref="S4:S13" si="1">NORMSINV((R4-0.5)/R$13)</f>
        <v>-1.6448536269514726</v>
      </c>
      <c r="U4" s="5" t="s">
        <v>7</v>
      </c>
      <c r="V4" s="6">
        <v>-0.2866286748293938</v>
      </c>
      <c r="AO4">
        <v>4.5</v>
      </c>
      <c r="AP4" t="e">
        <f t="array" aca="1" ref="AP4:AP13" ca="1">QSORT(AO4:AO13)</f>
        <v>#NAME?</v>
      </c>
      <c r="AQ4" t="e">
        <f t="shared" ref="AQ4:AQ13" ca="1" si="2">(AP4^AW$4-1)/AW$4</f>
        <v>#NAME?</v>
      </c>
      <c r="AS4">
        <v>1</v>
      </c>
      <c r="AT4">
        <f t="shared" ref="AT4:AT13" si="3">NORMSINV((AS4-0.5)/AS$13)</f>
        <v>-1.6448536269514726</v>
      </c>
      <c r="AV4" s="5" t="s">
        <v>7</v>
      </c>
      <c r="AW4" s="6">
        <v>-0.216</v>
      </c>
      <c r="AY4" t="s">
        <v>8</v>
      </c>
    </row>
    <row r="5" spans="1:57" x14ac:dyDescent="0.35">
      <c r="B5">
        <v>1.8</v>
      </c>
      <c r="D5" s="7"/>
      <c r="E5" s="7" t="s">
        <v>9</v>
      </c>
      <c r="N5">
        <v>1.8</v>
      </c>
      <c r="O5" t="e">
        <f ca="1"/>
        <v>#NAME?</v>
      </c>
      <c r="P5" t="e">
        <f t="shared" ca="1" si="0"/>
        <v>#NAME?</v>
      </c>
      <c r="R5">
        <f>R4+1</f>
        <v>2</v>
      </c>
      <c r="S5">
        <f t="shared" si="1"/>
        <v>-1.0364333894937898</v>
      </c>
      <c r="U5" t="s">
        <v>10</v>
      </c>
      <c r="V5" s="8" t="e">
        <f ca="1">CORREL(P4:P13,S4:S13)</f>
        <v>#NAME?</v>
      </c>
      <c r="X5" t="s">
        <v>8</v>
      </c>
      <c r="AC5" s="7"/>
      <c r="AD5" s="7" t="s">
        <v>9</v>
      </c>
      <c r="AO5">
        <v>1.8</v>
      </c>
      <c r="AP5" t="e">
        <f ca="1"/>
        <v>#NAME?</v>
      </c>
      <c r="AQ5" t="e">
        <f t="shared" ca="1" si="2"/>
        <v>#NAME?</v>
      </c>
      <c r="AS5">
        <f>AS4+1</f>
        <v>2</v>
      </c>
      <c r="AT5">
        <f t="shared" si="3"/>
        <v>-1.0364333894937898</v>
      </c>
      <c r="AV5" t="s">
        <v>10</v>
      </c>
      <c r="AW5" s="8" t="e">
        <f ca="1">CORREL(AQ4:AQ13,AT4:AT13)</f>
        <v>#NAME?</v>
      </c>
      <c r="BD5" s="7"/>
      <c r="BE5" s="7" t="s">
        <v>9</v>
      </c>
    </row>
    <row r="6" spans="1:57" x14ac:dyDescent="0.35">
      <c r="B6">
        <v>9.3000000000000007</v>
      </c>
      <c r="D6" t="s">
        <v>11</v>
      </c>
      <c r="E6" t="e">
        <f ca="1">SHAPIRO(B4:B13)</f>
        <v>#NAME?</v>
      </c>
      <c r="N6">
        <v>9.3000000000000007</v>
      </c>
      <c r="O6" t="e">
        <f ca="1"/>
        <v>#NAME?</v>
      </c>
      <c r="P6" t="e">
        <f t="shared" ca="1" si="0"/>
        <v>#NAME?</v>
      </c>
      <c r="R6">
        <f t="shared" ref="R6:R13" si="4">R5+1</f>
        <v>3</v>
      </c>
      <c r="S6">
        <f t="shared" si="1"/>
        <v>-0.67448975019608193</v>
      </c>
      <c r="AC6" t="s">
        <v>11</v>
      </c>
      <c r="AD6" t="e">
        <f ca="1">SHAPIRO(P4:P13)</f>
        <v>#NAME?</v>
      </c>
      <c r="AO6">
        <v>9.3000000000000007</v>
      </c>
      <c r="AP6" t="e">
        <f ca="1"/>
        <v>#NAME?</v>
      </c>
      <c r="AQ6" t="e">
        <f t="shared" ca="1" si="2"/>
        <v>#NAME?</v>
      </c>
      <c r="AS6">
        <f t="shared" ref="AS6:AS13" si="5">AS5+1</f>
        <v>3</v>
      </c>
      <c r="AT6">
        <f t="shared" si="3"/>
        <v>-0.67448975019608193</v>
      </c>
      <c r="AY6" t="s">
        <v>12</v>
      </c>
      <c r="AZ6">
        <f ca="1">COUNT(AQ4:AQ13)</f>
        <v>0</v>
      </c>
      <c r="BA6">
        <f ca="1">2*AZ6</f>
        <v>0</v>
      </c>
      <c r="BD6" t="s">
        <v>11</v>
      </c>
      <c r="BE6" t="e">
        <f ca="1">SHAPIRO(AQ4:AQ13)</f>
        <v>#NAME?</v>
      </c>
    </row>
    <row r="7" spans="1:57" x14ac:dyDescent="0.35">
      <c r="B7">
        <v>6.1</v>
      </c>
      <c r="D7" t="s">
        <v>13</v>
      </c>
      <c r="E7" t="e">
        <f ca="1">SWTEST(B4:B13)</f>
        <v>#NAME?</v>
      </c>
      <c r="N7">
        <v>6.1</v>
      </c>
      <c r="O7" t="e">
        <f ca="1"/>
        <v>#NAME?</v>
      </c>
      <c r="P7" t="e">
        <f t="shared" ca="1" si="0"/>
        <v>#NAME?</v>
      </c>
      <c r="R7">
        <f t="shared" si="4"/>
        <v>4</v>
      </c>
      <c r="S7">
        <f t="shared" si="1"/>
        <v>-0.38532046640756784</v>
      </c>
      <c r="X7" t="s">
        <v>12</v>
      </c>
      <c r="Y7">
        <f ca="1">COUNT(P4:P13)</f>
        <v>0</v>
      </c>
      <c r="Z7">
        <f ca="1">2*Y7</f>
        <v>0</v>
      </c>
      <c r="AC7" t="s">
        <v>13</v>
      </c>
      <c r="AD7" t="e">
        <f ca="1">SWTEST(P4:P13)</f>
        <v>#NAME?</v>
      </c>
      <c r="AO7">
        <v>6.1</v>
      </c>
      <c r="AP7" t="e">
        <f ca="1"/>
        <v>#NAME?</v>
      </c>
      <c r="AQ7" t="e">
        <f t="shared" ca="1" si="2"/>
        <v>#NAME?</v>
      </c>
      <c r="AS7">
        <f t="shared" si="5"/>
        <v>4</v>
      </c>
      <c r="AT7">
        <f t="shared" si="3"/>
        <v>-0.38532046640756784</v>
      </c>
      <c r="AY7" t="s">
        <v>14</v>
      </c>
      <c r="AZ7" t="e">
        <f ca="1">AVERAGE(AQ4:AQ13)</f>
        <v>#NAME?</v>
      </c>
      <c r="BD7" t="s">
        <v>13</v>
      </c>
      <c r="BE7" t="e">
        <f ca="1">SWTEST(AQ4:AQ13)</f>
        <v>#NAME?</v>
      </c>
    </row>
    <row r="8" spans="1:57" x14ac:dyDescent="0.35">
      <c r="B8">
        <v>8.1999999999999993</v>
      </c>
      <c r="D8" t="s">
        <v>15</v>
      </c>
      <c r="E8">
        <v>0.05</v>
      </c>
      <c r="N8">
        <v>8.1999999999999993</v>
      </c>
      <c r="O8" t="e">
        <f ca="1"/>
        <v>#NAME?</v>
      </c>
      <c r="P8" t="e">
        <f t="shared" ca="1" si="0"/>
        <v>#NAME?</v>
      </c>
      <c r="R8">
        <f t="shared" si="4"/>
        <v>5</v>
      </c>
      <c r="S8">
        <f t="shared" si="1"/>
        <v>-0.12566134685507402</v>
      </c>
      <c r="X8" t="s">
        <v>14</v>
      </c>
      <c r="Y8" t="e">
        <f ca="1">AVERAGE(P4:P13)</f>
        <v>#NAME?</v>
      </c>
      <c r="AC8" t="s">
        <v>15</v>
      </c>
      <c r="AD8">
        <v>0.05</v>
      </c>
      <c r="AO8">
        <v>8.1999999999999993</v>
      </c>
      <c r="AP8" t="e">
        <f ca="1"/>
        <v>#NAME?</v>
      </c>
      <c r="AQ8" t="e">
        <f t="shared" ca="1" si="2"/>
        <v>#NAME?</v>
      </c>
      <c r="AS8">
        <f t="shared" si="5"/>
        <v>5</v>
      </c>
      <c r="AT8">
        <f t="shared" si="3"/>
        <v>-0.12566134685507402</v>
      </c>
      <c r="AY8" t="s">
        <v>16</v>
      </c>
      <c r="AZ8" t="e">
        <f ca="1">STDEV(AQ4:AQ13)</f>
        <v>#NAME?</v>
      </c>
      <c r="BD8" t="s">
        <v>15</v>
      </c>
      <c r="BE8">
        <v>0.05</v>
      </c>
    </row>
    <row r="9" spans="1:57" x14ac:dyDescent="0.35">
      <c r="B9">
        <v>13.9</v>
      </c>
      <c r="D9" s="4" t="s">
        <v>17</v>
      </c>
      <c r="E9" s="9" t="e">
        <f ca="1">IF(E7&lt;E8,"no","yes")</f>
        <v>#NAME?</v>
      </c>
      <c r="N9">
        <v>13.9</v>
      </c>
      <c r="O9" t="e">
        <f ca="1"/>
        <v>#NAME?</v>
      </c>
      <c r="P9" t="e">
        <f t="shared" ca="1" si="0"/>
        <v>#NAME?</v>
      </c>
      <c r="R9">
        <f t="shared" si="4"/>
        <v>6</v>
      </c>
      <c r="S9">
        <f t="shared" si="1"/>
        <v>0.12566134685507416</v>
      </c>
      <c r="X9" t="s">
        <v>16</v>
      </c>
      <c r="Y9" t="e">
        <f ca="1">STDEV(P4:P13)</f>
        <v>#NAME?</v>
      </c>
      <c r="AC9" s="4" t="s">
        <v>17</v>
      </c>
      <c r="AD9" s="9" t="e">
        <f ca="1">IF(AD7&lt;AD8,"no","yes")</f>
        <v>#NAME?</v>
      </c>
      <c r="AO9">
        <v>13.9</v>
      </c>
      <c r="AP9" t="e">
        <f ca="1"/>
        <v>#NAME?</v>
      </c>
      <c r="AQ9" t="e">
        <f t="shared" ca="1" si="2"/>
        <v>#NAME?</v>
      </c>
      <c r="AS9">
        <f t="shared" si="5"/>
        <v>6</v>
      </c>
      <c r="AT9">
        <f t="shared" si="3"/>
        <v>0.12566134685507416</v>
      </c>
      <c r="BD9" s="4" t="s">
        <v>17</v>
      </c>
      <c r="BE9" s="9" t="e">
        <f ca="1">IF(BE7&lt;BE8,"no","yes")</f>
        <v>#NAME?</v>
      </c>
    </row>
    <row r="10" spans="1:57" x14ac:dyDescent="0.35">
      <c r="B10">
        <v>23.5</v>
      </c>
      <c r="N10">
        <v>23.5</v>
      </c>
      <c r="O10" t="e">
        <f ca="1"/>
        <v>#NAME?</v>
      </c>
      <c r="P10" t="e">
        <f t="shared" ca="1" si="0"/>
        <v>#NAME?</v>
      </c>
      <c r="R10">
        <f t="shared" si="4"/>
        <v>7</v>
      </c>
      <c r="S10">
        <f t="shared" si="1"/>
        <v>0.38532046640756784</v>
      </c>
      <c r="AO10">
        <v>23.5</v>
      </c>
      <c r="AP10" t="e">
        <f ca="1"/>
        <v>#NAME?</v>
      </c>
      <c r="AQ10" t="e">
        <f t="shared" ca="1" si="2"/>
        <v>#NAME?</v>
      </c>
      <c r="AS10">
        <f t="shared" si="5"/>
        <v>7</v>
      </c>
      <c r="AT10">
        <f t="shared" si="3"/>
        <v>0.38532046640756784</v>
      </c>
      <c r="AY10" t="s">
        <v>18</v>
      </c>
      <c r="AZ10" t="s">
        <v>2</v>
      </c>
      <c r="BA10" t="s">
        <v>19</v>
      </c>
      <c r="BB10" t="s">
        <v>20</v>
      </c>
    </row>
    <row r="11" spans="1:57" x14ac:dyDescent="0.35">
      <c r="B11">
        <v>3.2</v>
      </c>
      <c r="N11">
        <v>3.2</v>
      </c>
      <c r="O11" t="e">
        <f ca="1"/>
        <v>#NAME?</v>
      </c>
      <c r="P11" t="e">
        <f t="shared" ca="1" si="0"/>
        <v>#NAME?</v>
      </c>
      <c r="R11">
        <f t="shared" si="4"/>
        <v>8</v>
      </c>
      <c r="S11">
        <f t="shared" si="1"/>
        <v>0.67448975019608193</v>
      </c>
      <c r="X11" t="s">
        <v>18</v>
      </c>
      <c r="Y11" t="s">
        <v>2</v>
      </c>
      <c r="Z11" t="s">
        <v>19</v>
      </c>
      <c r="AA11" t="s">
        <v>20</v>
      </c>
      <c r="AO11">
        <v>3.2</v>
      </c>
      <c r="AP11" t="e">
        <f ca="1"/>
        <v>#NAME?</v>
      </c>
      <c r="AQ11" t="e">
        <f t="shared" ca="1" si="2"/>
        <v>#NAME?</v>
      </c>
      <c r="AS11">
        <f t="shared" si="5"/>
        <v>8</v>
      </c>
      <c r="AT11">
        <f t="shared" si="3"/>
        <v>0.67448975019608193</v>
      </c>
      <c r="AY11">
        <v>1</v>
      </c>
      <c r="AZ11" t="e">
        <f t="array" aca="1" ref="AZ11:AZ20" ca="1">QSORT(AQ4:AQ13)</f>
        <v>#NAME?</v>
      </c>
      <c r="BA11" t="e">
        <f ca="1">NORMSINV(AY11/BA$6)</f>
        <v>#DIV/0!</v>
      </c>
      <c r="BB11" t="e">
        <f ca="1">STANDARDIZE(AZ11,AZ$7,AZ$8)</f>
        <v>#NAME?</v>
      </c>
    </row>
    <row r="12" spans="1:57" x14ac:dyDescent="0.35">
      <c r="B12">
        <v>56.8</v>
      </c>
      <c r="N12">
        <v>56.8</v>
      </c>
      <c r="O12" t="e">
        <f ca="1"/>
        <v>#NAME?</v>
      </c>
      <c r="P12" t="e">
        <f t="shared" ca="1" si="0"/>
        <v>#NAME?</v>
      </c>
      <c r="R12">
        <f t="shared" si="4"/>
        <v>9</v>
      </c>
      <c r="S12">
        <f t="shared" si="1"/>
        <v>1.0364333894937898</v>
      </c>
      <c r="X12">
        <v>1</v>
      </c>
      <c r="Y12" t="e">
        <f t="array" aca="1" ref="Y12:Y21" ca="1">QSORT(P4:P13)</f>
        <v>#NAME?</v>
      </c>
      <c r="Z12" t="e">
        <f ca="1">NORMSINV(X12/Z$7)</f>
        <v>#DIV/0!</v>
      </c>
      <c r="AA12" t="e">
        <f ca="1">STANDARDIZE(Y12,Y$8,Y$9)</f>
        <v>#NAME?</v>
      </c>
      <c r="AO12">
        <v>56.8</v>
      </c>
      <c r="AP12" t="e">
        <f ca="1"/>
        <v>#NAME?</v>
      </c>
      <c r="AQ12" t="e">
        <f t="shared" ca="1" si="2"/>
        <v>#NAME?</v>
      </c>
      <c r="AS12">
        <f t="shared" si="5"/>
        <v>9</v>
      </c>
      <c r="AT12">
        <f t="shared" si="3"/>
        <v>1.0364333894937898</v>
      </c>
      <c r="AY12">
        <f>AY11+2</f>
        <v>3</v>
      </c>
      <c r="AZ12" t="e">
        <f ca="1"/>
        <v>#NAME?</v>
      </c>
      <c r="BA12" t="e">
        <f t="shared" ref="BA12:BA20" ca="1" si="6">NORMSINV(AY12/BA$6)</f>
        <v>#DIV/0!</v>
      </c>
      <c r="BB12" t="e">
        <f t="shared" ref="BB12:BB20" ca="1" si="7">STANDARDIZE(AZ12,AZ$7,AZ$8)</f>
        <v>#NAME?</v>
      </c>
    </row>
    <row r="13" spans="1:57" x14ac:dyDescent="0.35">
      <c r="B13" s="4">
        <v>80.7</v>
      </c>
      <c r="N13" s="4">
        <v>80.7</v>
      </c>
      <c r="O13" s="4" t="e">
        <f ca="1"/>
        <v>#NAME?</v>
      </c>
      <c r="P13" s="4" t="e">
        <f t="shared" ca="1" si="0"/>
        <v>#NAME?</v>
      </c>
      <c r="R13">
        <f t="shared" si="4"/>
        <v>10</v>
      </c>
      <c r="S13" s="4">
        <f t="shared" si="1"/>
        <v>1.6448536269514715</v>
      </c>
      <c r="X13">
        <f>X12+2</f>
        <v>3</v>
      </c>
      <c r="Y13" t="e">
        <f ca="1"/>
        <v>#NAME?</v>
      </c>
      <c r="Z13" t="e">
        <f t="shared" ref="Z13:Z21" ca="1" si="8">NORMSINV(X13/Z$7)</f>
        <v>#DIV/0!</v>
      </c>
      <c r="AA13" t="e">
        <f t="shared" ref="AA13:AA21" ca="1" si="9">STANDARDIZE(Y13,Y$8,Y$9)</f>
        <v>#NAME?</v>
      </c>
      <c r="AO13" s="4">
        <v>80.7</v>
      </c>
      <c r="AP13" s="4" t="e">
        <f ca="1"/>
        <v>#NAME?</v>
      </c>
      <c r="AQ13" s="4" t="e">
        <f t="shared" ca="1" si="2"/>
        <v>#NAME?</v>
      </c>
      <c r="AS13">
        <f t="shared" si="5"/>
        <v>10</v>
      </c>
      <c r="AT13" s="4">
        <f t="shared" si="3"/>
        <v>1.6448536269514715</v>
      </c>
      <c r="AY13">
        <f t="shared" ref="AY13:AY20" si="10">AY12+2</f>
        <v>5</v>
      </c>
      <c r="AZ13" t="e">
        <f ca="1"/>
        <v>#NAME?</v>
      </c>
      <c r="BA13" t="e">
        <f t="shared" ca="1" si="6"/>
        <v>#DIV/0!</v>
      </c>
      <c r="BB13" t="e">
        <f t="shared" ca="1" si="7"/>
        <v>#NAME?</v>
      </c>
    </row>
    <row r="14" spans="1:57" x14ac:dyDescent="0.35">
      <c r="X14">
        <f t="shared" ref="X14:X21" si="11">X13+2</f>
        <v>5</v>
      </c>
      <c r="Y14" t="e">
        <f ca="1"/>
        <v>#NAME?</v>
      </c>
      <c r="Z14" t="e">
        <f t="shared" ca="1" si="8"/>
        <v>#DIV/0!</v>
      </c>
      <c r="AA14" t="e">
        <f t="shared" ca="1" si="9"/>
        <v>#NAME?</v>
      </c>
      <c r="AY14">
        <f t="shared" si="10"/>
        <v>7</v>
      </c>
      <c r="AZ14" t="e">
        <f ca="1"/>
        <v>#NAME?</v>
      </c>
      <c r="BA14" t="e">
        <f t="shared" ca="1" si="6"/>
        <v>#DIV/0!</v>
      </c>
      <c r="BB14" t="e">
        <f t="shared" ca="1" si="7"/>
        <v>#NAME?</v>
      </c>
    </row>
    <row r="15" spans="1:57" x14ac:dyDescent="0.35">
      <c r="X15">
        <f t="shared" si="11"/>
        <v>7</v>
      </c>
      <c r="Y15" t="e">
        <f ca="1"/>
        <v>#NAME?</v>
      </c>
      <c r="Z15" t="e">
        <f t="shared" ca="1" si="8"/>
        <v>#DIV/0!</v>
      </c>
      <c r="AA15" t="e">
        <f t="shared" ca="1" si="9"/>
        <v>#NAME?</v>
      </c>
      <c r="AY15">
        <f t="shared" si="10"/>
        <v>9</v>
      </c>
      <c r="AZ15" t="e">
        <f ca="1"/>
        <v>#NAME?</v>
      </c>
      <c r="BA15" t="e">
        <f t="shared" ca="1" si="6"/>
        <v>#DIV/0!</v>
      </c>
      <c r="BB15" t="e">
        <f t="shared" ca="1" si="7"/>
        <v>#NAME?</v>
      </c>
    </row>
    <row r="16" spans="1:57" x14ac:dyDescent="0.35">
      <c r="X16">
        <f t="shared" si="11"/>
        <v>9</v>
      </c>
      <c r="Y16" t="e">
        <f ca="1"/>
        <v>#NAME?</v>
      </c>
      <c r="Z16" t="e">
        <f t="shared" ca="1" si="8"/>
        <v>#DIV/0!</v>
      </c>
      <c r="AA16" t="e">
        <f t="shared" ca="1" si="9"/>
        <v>#NAME?</v>
      </c>
      <c r="AY16">
        <f t="shared" si="10"/>
        <v>11</v>
      </c>
      <c r="AZ16" t="e">
        <f ca="1"/>
        <v>#NAME?</v>
      </c>
      <c r="BA16" t="e">
        <f t="shared" ca="1" si="6"/>
        <v>#DIV/0!</v>
      </c>
      <c r="BB16" t="e">
        <f t="shared" ca="1" si="7"/>
        <v>#NAME?</v>
      </c>
    </row>
    <row r="17" spans="4:54" x14ac:dyDescent="0.35">
      <c r="X17">
        <f t="shared" si="11"/>
        <v>11</v>
      </c>
      <c r="Y17" t="e">
        <f ca="1"/>
        <v>#NAME?</v>
      </c>
      <c r="Z17" t="e">
        <f t="shared" ca="1" si="8"/>
        <v>#DIV/0!</v>
      </c>
      <c r="AA17" t="e">
        <f t="shared" ca="1" si="9"/>
        <v>#NAME?</v>
      </c>
      <c r="AY17">
        <f t="shared" si="10"/>
        <v>13</v>
      </c>
      <c r="AZ17" t="e">
        <f ca="1"/>
        <v>#NAME?</v>
      </c>
      <c r="BA17" t="e">
        <f t="shared" ca="1" si="6"/>
        <v>#DIV/0!</v>
      </c>
      <c r="BB17" t="e">
        <f t="shared" ca="1" si="7"/>
        <v>#NAME?</v>
      </c>
    </row>
    <row r="18" spans="4:54" x14ac:dyDescent="0.35">
      <c r="X18">
        <f t="shared" si="11"/>
        <v>13</v>
      </c>
      <c r="Y18" t="e">
        <f ca="1"/>
        <v>#NAME?</v>
      </c>
      <c r="Z18" t="e">
        <f t="shared" ca="1" si="8"/>
        <v>#DIV/0!</v>
      </c>
      <c r="AA18" t="e">
        <f t="shared" ca="1" si="9"/>
        <v>#NAME?</v>
      </c>
      <c r="AY18">
        <f t="shared" si="10"/>
        <v>15</v>
      </c>
      <c r="AZ18" t="e">
        <f ca="1"/>
        <v>#NAME?</v>
      </c>
      <c r="BA18" t="e">
        <f t="shared" ca="1" si="6"/>
        <v>#DIV/0!</v>
      </c>
      <c r="BB18" t="e">
        <f t="shared" ca="1" si="7"/>
        <v>#NAME?</v>
      </c>
    </row>
    <row r="19" spans="4:54" x14ac:dyDescent="0.35">
      <c r="X19">
        <f t="shared" si="11"/>
        <v>15</v>
      </c>
      <c r="Y19" t="e">
        <f ca="1"/>
        <v>#NAME?</v>
      </c>
      <c r="Z19" t="e">
        <f t="shared" ca="1" si="8"/>
        <v>#DIV/0!</v>
      </c>
      <c r="AA19" t="e">
        <f t="shared" ca="1" si="9"/>
        <v>#NAME?</v>
      </c>
      <c r="AY19">
        <f t="shared" si="10"/>
        <v>17</v>
      </c>
      <c r="AZ19" t="e">
        <f ca="1"/>
        <v>#NAME?</v>
      </c>
      <c r="BA19" t="e">
        <f t="shared" ca="1" si="6"/>
        <v>#DIV/0!</v>
      </c>
      <c r="BB19" t="e">
        <f t="shared" ca="1" si="7"/>
        <v>#NAME?</v>
      </c>
    </row>
    <row r="20" spans="4:54" x14ac:dyDescent="0.35">
      <c r="X20">
        <f t="shared" si="11"/>
        <v>17</v>
      </c>
      <c r="Y20" t="e">
        <f ca="1"/>
        <v>#NAME?</v>
      </c>
      <c r="Z20" t="e">
        <f t="shared" ca="1" si="8"/>
        <v>#DIV/0!</v>
      </c>
      <c r="AA20" t="e">
        <f t="shared" ca="1" si="9"/>
        <v>#NAME?</v>
      </c>
      <c r="AY20">
        <f t="shared" si="10"/>
        <v>19</v>
      </c>
      <c r="AZ20" t="e">
        <f ca="1"/>
        <v>#NAME?</v>
      </c>
      <c r="BA20" t="e">
        <f t="shared" ca="1" si="6"/>
        <v>#DIV/0!</v>
      </c>
      <c r="BB20" t="e">
        <f t="shared" ca="1" si="7"/>
        <v>#NAME?</v>
      </c>
    </row>
    <row r="21" spans="4:54" x14ac:dyDescent="0.35">
      <c r="D21" t="s">
        <v>1</v>
      </c>
      <c r="J21" t="s">
        <v>21</v>
      </c>
      <c r="X21">
        <f t="shared" si="11"/>
        <v>19</v>
      </c>
      <c r="Y21" t="e">
        <f ca="1"/>
        <v>#NAME?</v>
      </c>
      <c r="Z21" t="e">
        <f t="shared" ca="1" si="8"/>
        <v>#DIV/0!</v>
      </c>
      <c r="AA21" t="e">
        <f t="shared" ca="1" si="9"/>
        <v>#NAME?</v>
      </c>
    </row>
    <row r="23" spans="4:54" x14ac:dyDescent="0.35">
      <c r="D23" t="s">
        <v>8</v>
      </c>
      <c r="K23" s="10" t="str">
        <f>B3</f>
        <v>Data</v>
      </c>
    </row>
    <row r="24" spans="4:54" x14ac:dyDescent="0.35">
      <c r="J24" t="s">
        <v>22</v>
      </c>
      <c r="K24" s="11">
        <f>MIN(B4:B13)</f>
        <v>1.8</v>
      </c>
    </row>
    <row r="25" spans="4:54" x14ac:dyDescent="0.35">
      <c r="D25" t="s">
        <v>12</v>
      </c>
      <c r="E25">
        <f>COUNT(B4:B13)</f>
        <v>10</v>
      </c>
      <c r="F25">
        <f>2*E25</f>
        <v>20</v>
      </c>
      <c r="J25" t="s">
        <v>23</v>
      </c>
      <c r="K25" s="12">
        <f>QUARTILE(B4:B13,1)-K24</f>
        <v>3.1000000000000005</v>
      </c>
    </row>
    <row r="26" spans="4:54" x14ac:dyDescent="0.35">
      <c r="D26" t="s">
        <v>14</v>
      </c>
      <c r="E26">
        <f>AVERAGE(B4:B13)</f>
        <v>20.8</v>
      </c>
      <c r="J26" t="s">
        <v>24</v>
      </c>
      <c r="K26" s="12">
        <f>MEDIAN(B4:B13)-QUARTILE(B4:B13,1)</f>
        <v>3.8499999999999996</v>
      </c>
    </row>
    <row r="27" spans="4:54" x14ac:dyDescent="0.35">
      <c r="D27" t="s">
        <v>16</v>
      </c>
      <c r="E27">
        <f>STDEV(B4:B13)</f>
        <v>26.630099928881648</v>
      </c>
      <c r="J27" t="s">
        <v>25</v>
      </c>
      <c r="K27" s="12">
        <f>QUARTILE(B4:B13,3)-MEDIAN(B4:B13)</f>
        <v>12.350000000000001</v>
      </c>
    </row>
    <row r="28" spans="4:54" x14ac:dyDescent="0.35">
      <c r="J28" t="s">
        <v>26</v>
      </c>
      <c r="K28" s="13">
        <f>MAX(B4:B13)-QUARTILE(B4:B13,3)</f>
        <v>59.6</v>
      </c>
    </row>
    <row r="29" spans="4:54" x14ac:dyDescent="0.35">
      <c r="D29" t="s">
        <v>18</v>
      </c>
      <c r="E29" t="s">
        <v>2</v>
      </c>
      <c r="F29" t="s">
        <v>19</v>
      </c>
      <c r="G29" t="s">
        <v>20</v>
      </c>
    </row>
    <row r="30" spans="4:54" x14ac:dyDescent="0.35">
      <c r="D30">
        <v>1</v>
      </c>
      <c r="E30" t="e">
        <f t="array" aca="1" ref="E30:E39" ca="1">QSORT(B4:B13)</f>
        <v>#NAME?</v>
      </c>
      <c r="F30">
        <f>NORMSINV(D30/F$25)</f>
        <v>-1.6448536269514726</v>
      </c>
      <c r="G30" t="e">
        <f ca="1">STANDARDIZE(E30,E$26,E$27)</f>
        <v>#NAME?</v>
      </c>
    </row>
    <row r="31" spans="4:54" x14ac:dyDescent="0.35">
      <c r="D31">
        <f>D30+2</f>
        <v>3</v>
      </c>
      <c r="E31" t="e">
        <f ca="1"/>
        <v>#NAME?</v>
      </c>
      <c r="F31">
        <f t="shared" ref="F31:F39" si="12">NORMSINV(D31/F$25)</f>
        <v>-1.0364333894937898</v>
      </c>
      <c r="G31" t="e">
        <f t="shared" ref="G31:G39" ca="1" si="13">STANDARDIZE(E31,E$26,E$27)</f>
        <v>#NAME?</v>
      </c>
    </row>
    <row r="32" spans="4:54" x14ac:dyDescent="0.35">
      <c r="D32">
        <f t="shared" ref="D32:D39" si="14">D31+2</f>
        <v>5</v>
      </c>
      <c r="E32" t="e">
        <f ca="1"/>
        <v>#NAME?</v>
      </c>
      <c r="F32">
        <f t="shared" si="12"/>
        <v>-0.67448975019608193</v>
      </c>
      <c r="G32" t="e">
        <f t="shared" ca="1" si="13"/>
        <v>#NAME?</v>
      </c>
    </row>
    <row r="33" spans="4:7" x14ac:dyDescent="0.35">
      <c r="D33">
        <f t="shared" si="14"/>
        <v>7</v>
      </c>
      <c r="E33" t="e">
        <f ca="1"/>
        <v>#NAME?</v>
      </c>
      <c r="F33">
        <f t="shared" si="12"/>
        <v>-0.38532046640756784</v>
      </c>
      <c r="G33" t="e">
        <f t="shared" ca="1" si="13"/>
        <v>#NAME?</v>
      </c>
    </row>
    <row r="34" spans="4:7" x14ac:dyDescent="0.35">
      <c r="D34">
        <f t="shared" si="14"/>
        <v>9</v>
      </c>
      <c r="E34" t="e">
        <f ca="1"/>
        <v>#NAME?</v>
      </c>
      <c r="F34">
        <f t="shared" si="12"/>
        <v>-0.12566134685507402</v>
      </c>
      <c r="G34" t="e">
        <f t="shared" ca="1" si="13"/>
        <v>#NAME?</v>
      </c>
    </row>
    <row r="35" spans="4:7" x14ac:dyDescent="0.35">
      <c r="D35">
        <f t="shared" si="14"/>
        <v>11</v>
      </c>
      <c r="E35" t="e">
        <f ca="1"/>
        <v>#NAME?</v>
      </c>
      <c r="F35">
        <f t="shared" si="12"/>
        <v>0.12566134685507416</v>
      </c>
      <c r="G35" t="e">
        <f t="shared" ca="1" si="13"/>
        <v>#NAME?</v>
      </c>
    </row>
    <row r="36" spans="4:7" x14ac:dyDescent="0.35">
      <c r="D36">
        <f t="shared" si="14"/>
        <v>13</v>
      </c>
      <c r="E36" t="e">
        <f ca="1"/>
        <v>#NAME?</v>
      </c>
      <c r="F36">
        <f t="shared" si="12"/>
        <v>0.38532046640756784</v>
      </c>
      <c r="G36" t="e">
        <f t="shared" ca="1" si="13"/>
        <v>#NAME?</v>
      </c>
    </row>
    <row r="37" spans="4:7" x14ac:dyDescent="0.35">
      <c r="D37">
        <f t="shared" si="14"/>
        <v>15</v>
      </c>
      <c r="E37" t="e">
        <f ca="1"/>
        <v>#NAME?</v>
      </c>
      <c r="F37">
        <f t="shared" si="12"/>
        <v>0.67448975019608193</v>
      </c>
      <c r="G37" t="e">
        <f t="shared" ca="1" si="13"/>
        <v>#NAME?</v>
      </c>
    </row>
    <row r="38" spans="4:7" x14ac:dyDescent="0.35">
      <c r="D38">
        <f t="shared" si="14"/>
        <v>17</v>
      </c>
      <c r="E38" t="e">
        <f ca="1"/>
        <v>#NAME?</v>
      </c>
      <c r="F38">
        <f t="shared" si="12"/>
        <v>1.0364333894937898</v>
      </c>
      <c r="G38" t="e">
        <f t="shared" ca="1" si="13"/>
        <v>#NAME?</v>
      </c>
    </row>
    <row r="39" spans="4:7" x14ac:dyDescent="0.35">
      <c r="D39">
        <f t="shared" si="14"/>
        <v>19</v>
      </c>
      <c r="E39" t="e">
        <f ca="1"/>
        <v>#NAME?</v>
      </c>
      <c r="F39">
        <f t="shared" si="12"/>
        <v>1.6448536269514715</v>
      </c>
      <c r="G39" t="e">
        <f t="shared" ca="1" si="13"/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7DCE-70E1-4AEE-9C55-924CE73F2C0B}">
  <sheetPr codeName="Sheet81"/>
  <dimension ref="A1:P17"/>
  <sheetViews>
    <sheetView workbookViewId="0"/>
  </sheetViews>
  <sheetFormatPr defaultRowHeight="14.5" x14ac:dyDescent="0.35"/>
  <cols>
    <col min="1" max="1" width="3.54296875" customWidth="1"/>
    <col min="2" max="2" width="6.7265625" customWidth="1"/>
    <col min="3" max="3" width="6.26953125" customWidth="1"/>
    <col min="13" max="13" width="4.7265625" customWidth="1"/>
    <col min="15" max="15" width="4.7265625" customWidth="1"/>
  </cols>
  <sheetData>
    <row r="1" spans="1:16" x14ac:dyDescent="0.35">
      <c r="A1" s="1" t="s">
        <v>0</v>
      </c>
    </row>
    <row r="3" spans="1:16" x14ac:dyDescent="0.35">
      <c r="B3" s="2" t="s">
        <v>2</v>
      </c>
      <c r="C3" s="14" t="s">
        <v>7</v>
      </c>
      <c r="D3">
        <v>-2</v>
      </c>
      <c r="E3">
        <f t="shared" ref="E3:L3" si="0">D3+0.5</f>
        <v>-1.5</v>
      </c>
      <c r="F3">
        <f t="shared" si="0"/>
        <v>-1</v>
      </c>
      <c r="G3">
        <f t="shared" si="0"/>
        <v>-0.5</v>
      </c>
      <c r="H3">
        <f t="shared" si="0"/>
        <v>0</v>
      </c>
      <c r="I3">
        <f t="shared" si="0"/>
        <v>0.5</v>
      </c>
      <c r="J3">
        <f t="shared" si="0"/>
        <v>1</v>
      </c>
      <c r="K3">
        <f t="shared" si="0"/>
        <v>1.5</v>
      </c>
      <c r="L3">
        <f t="shared" si="0"/>
        <v>2</v>
      </c>
      <c r="N3" t="e">
        <f ca="1">BOXCOXLambda(B4:B13)</f>
        <v>#NAME?</v>
      </c>
      <c r="P3">
        <f>'Sheet 1'!V4</f>
        <v>-0.2866286748293938</v>
      </c>
    </row>
    <row r="4" spans="1:16" x14ac:dyDescent="0.35">
      <c r="B4">
        <v>4.5</v>
      </c>
      <c r="D4" s="15" t="e">
        <f t="array" aca="1" ref="D4:D13" ca="1">BOXCOX($B$4:$B$13,D3)</f>
        <v>#NAME?</v>
      </c>
      <c r="E4" s="15" t="e">
        <f t="array" aca="1" ref="E4:E13" ca="1">BOXCOX($B$4:$B$13,E3)</f>
        <v>#NAME?</v>
      </c>
      <c r="F4" s="15" t="e">
        <f t="array" aca="1" ref="F4:F13" ca="1">BOXCOX($B$4:$B$13,F3)</f>
        <v>#NAME?</v>
      </c>
      <c r="G4" s="15" t="e">
        <f t="array" aca="1" ref="G4:G13" ca="1">BOXCOX($B$4:$B$13,G3)</f>
        <v>#NAME?</v>
      </c>
      <c r="H4" s="15" t="e">
        <f t="array" aca="1" ref="H4:H13" ca="1">BOXCOX($B$4:$B$13,H3)</f>
        <v>#NAME?</v>
      </c>
      <c r="I4" s="15" t="e">
        <f t="array" aca="1" ref="I4:I13" ca="1">BOXCOX($B$4:$B$13,I3)</f>
        <v>#NAME?</v>
      </c>
      <c r="J4" s="15" t="e">
        <f t="array" aca="1" ref="J4:J13" ca="1">BOXCOX($B$4:$B$13,J3)</f>
        <v>#NAME?</v>
      </c>
      <c r="K4" s="15" t="e">
        <f t="array" aca="1" ref="K4:K13" ca="1">BOXCOX($B$4:$B$13,K3)</f>
        <v>#NAME?</v>
      </c>
      <c r="L4" s="15" t="e">
        <f t="array" aca="1" ref="L4:L13" ca="1">BOXCOX($B$4:$B$13,L3)</f>
        <v>#NAME?</v>
      </c>
      <c r="N4" s="6" t="e">
        <f t="array" aca="1" ref="N4:N13" ca="1">BOXCOX(B4:B13)</f>
        <v>#NAME?</v>
      </c>
      <c r="P4" s="6" t="e">
        <f t="array" aca="1" ref="P4:P13" ca="1">BOXCOX(B4:B13,P3)</f>
        <v>#NAME?</v>
      </c>
    </row>
    <row r="5" spans="1:16" x14ac:dyDescent="0.35">
      <c r="B5">
        <v>1.8</v>
      </c>
      <c r="D5" t="e">
        <f ca="1"/>
        <v>#NAME?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N5" s="16" t="e">
        <f ca="1"/>
        <v>#NAME?</v>
      </c>
      <c r="P5" s="16" t="e">
        <f ca="1"/>
        <v>#NAME?</v>
      </c>
    </row>
    <row r="6" spans="1:16" x14ac:dyDescent="0.35">
      <c r="B6">
        <v>9.3000000000000007</v>
      </c>
      <c r="D6" t="e">
        <f ca="1"/>
        <v>#NAME?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N6" s="16" t="e">
        <f ca="1"/>
        <v>#NAME?</v>
      </c>
      <c r="P6" s="16" t="e">
        <f ca="1"/>
        <v>#NAME?</v>
      </c>
    </row>
    <row r="7" spans="1:16" x14ac:dyDescent="0.35">
      <c r="B7">
        <v>6.1</v>
      </c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N7" s="16" t="e">
        <f ca="1"/>
        <v>#NAME?</v>
      </c>
      <c r="P7" s="16" t="e">
        <f ca="1"/>
        <v>#NAME?</v>
      </c>
    </row>
    <row r="8" spans="1:16" x14ac:dyDescent="0.35">
      <c r="B8">
        <v>8.1999999999999993</v>
      </c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N8" s="16" t="e">
        <f ca="1"/>
        <v>#NAME?</v>
      </c>
      <c r="P8" s="16" t="e">
        <f ca="1"/>
        <v>#NAME?</v>
      </c>
    </row>
    <row r="9" spans="1:16" x14ac:dyDescent="0.35">
      <c r="B9">
        <v>13.9</v>
      </c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N9" s="16" t="e">
        <f ca="1"/>
        <v>#NAME?</v>
      </c>
      <c r="P9" s="16" t="e">
        <f ca="1"/>
        <v>#NAME?</v>
      </c>
    </row>
    <row r="10" spans="1:16" x14ac:dyDescent="0.35">
      <c r="B10">
        <v>23.5</v>
      </c>
      <c r="D10" t="e">
        <f ca="1"/>
        <v>#NAME?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N10" s="16" t="e">
        <f ca="1"/>
        <v>#NAME?</v>
      </c>
      <c r="P10" s="16" t="e">
        <f ca="1"/>
        <v>#NAME?</v>
      </c>
    </row>
    <row r="11" spans="1:16" x14ac:dyDescent="0.35">
      <c r="B11">
        <v>3.2</v>
      </c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N11" s="16" t="e">
        <f ca="1"/>
        <v>#NAME?</v>
      </c>
      <c r="P11" s="16" t="e">
        <f ca="1"/>
        <v>#NAME?</v>
      </c>
    </row>
    <row r="12" spans="1:16" x14ac:dyDescent="0.35">
      <c r="B12">
        <v>56.8</v>
      </c>
      <c r="D12" t="e">
        <f ca="1"/>
        <v>#NAME?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N12" s="16" t="e">
        <f ca="1"/>
        <v>#NAME?</v>
      </c>
      <c r="P12" s="16" t="e">
        <f ca="1"/>
        <v>#NAME?</v>
      </c>
    </row>
    <row r="13" spans="1:16" x14ac:dyDescent="0.35">
      <c r="B13" s="4">
        <v>80.7</v>
      </c>
      <c r="D13" s="4" t="e">
        <f ca="1"/>
        <v>#NAME?</v>
      </c>
      <c r="E13" s="4" t="e">
        <f ca="1"/>
        <v>#NAME?</v>
      </c>
      <c r="F13" s="4" t="e">
        <f ca="1"/>
        <v>#NAME?</v>
      </c>
      <c r="G13" s="4" t="e">
        <f ca="1"/>
        <v>#NAME?</v>
      </c>
      <c r="H13" s="4" t="e">
        <f ca="1"/>
        <v>#NAME?</v>
      </c>
      <c r="I13" s="4" t="e">
        <f ca="1"/>
        <v>#NAME?</v>
      </c>
      <c r="J13" s="4" t="e">
        <f ca="1"/>
        <v>#NAME?</v>
      </c>
      <c r="K13" s="4" t="e">
        <f ca="1"/>
        <v>#NAME?</v>
      </c>
      <c r="L13" s="4" t="e">
        <f ca="1"/>
        <v>#NAME?</v>
      </c>
      <c r="N13" s="8" t="e">
        <f ca="1"/>
        <v>#NAME?</v>
      </c>
      <c r="P13" s="8" t="e">
        <f ca="1"/>
        <v>#NAME?</v>
      </c>
    </row>
    <row r="14" spans="1:16" x14ac:dyDescent="0.35">
      <c r="C14" s="3" t="s">
        <v>27</v>
      </c>
      <c r="D14" t="e">
        <f ca="1">BOXCOXLL($B$4:$B$13,D3)</f>
        <v>#NAME?</v>
      </c>
      <c r="E14" t="e">
        <f ca="1">BOXCOXLL($B$4:$B$13,E3)</f>
        <v>#NAME?</v>
      </c>
      <c r="F14" t="e">
        <f ca="1">BOXCOXLL($B$4:$B$13,F3)</f>
        <v>#NAME?</v>
      </c>
      <c r="G14" t="e">
        <f ca="1">BOXCOXLL($B$4:$B$13,G3)</f>
        <v>#NAME?</v>
      </c>
      <c r="H14" t="e">
        <f ca="1">BOXCOXLL($B$4:$B$13,H3)</f>
        <v>#NAME?</v>
      </c>
      <c r="I14" t="e">
        <f ca="1">BOXCOXLL($B$4:$B$13,I3)</f>
        <v>#NAME?</v>
      </c>
      <c r="J14" t="e">
        <f ca="1">BOXCOXLL($B$4:$B$13,J3)</f>
        <v>#NAME?</v>
      </c>
      <c r="K14" t="e">
        <f ca="1">BOXCOXLL($B$4:$B$13,K3)</f>
        <v>#NAME?</v>
      </c>
      <c r="L14" t="e">
        <f ca="1">BOXCOXLL($B$4:$B$13,L3)</f>
        <v>#NAME?</v>
      </c>
      <c r="N14" t="e">
        <f ca="1">BOXCOXLL($B$4:$B$13,N3)</f>
        <v>#NAME?</v>
      </c>
      <c r="P14" t="e">
        <f ca="1">BOXCOXLL($B$4:$B$13,P3)</f>
        <v>#NAME?</v>
      </c>
    </row>
    <row r="16" spans="1:16" x14ac:dyDescent="0.35">
      <c r="A16" t="s">
        <v>28</v>
      </c>
      <c r="B16">
        <f>SUMPRODUCT(LN(B4:B13))</f>
        <v>23.616616359382526</v>
      </c>
      <c r="D16" t="e">
        <f t="shared" ref="D16:P16" ca="1" si="1">-$B17/2*LN(VARP(D4:D13))+(D3-1)*$B16</f>
        <v>#NAME?</v>
      </c>
      <c r="E16" t="e">
        <f t="shared" ca="1" si="1"/>
        <v>#NAME?</v>
      </c>
      <c r="F16" t="e">
        <f t="shared" ca="1" si="1"/>
        <v>#NAME?</v>
      </c>
      <c r="G16" t="e">
        <f t="shared" ca="1" si="1"/>
        <v>#NAME?</v>
      </c>
      <c r="H16" t="e">
        <f t="shared" ca="1" si="1"/>
        <v>#NAME?</v>
      </c>
      <c r="I16" t="e">
        <f t="shared" ca="1" si="1"/>
        <v>#NAME?</v>
      </c>
      <c r="J16" t="e">
        <f t="shared" ca="1" si="1"/>
        <v>#NAME?</v>
      </c>
      <c r="K16" t="e">
        <f t="shared" ca="1" si="1"/>
        <v>#NAME?</v>
      </c>
      <c r="L16" t="e">
        <f t="shared" ca="1" si="1"/>
        <v>#NAME?</v>
      </c>
      <c r="N16" t="e">
        <f t="shared" ca="1" si="1"/>
        <v>#NAME?</v>
      </c>
      <c r="P16" t="e">
        <f t="shared" ca="1" si="1"/>
        <v>#NAME?</v>
      </c>
    </row>
    <row r="17" spans="1:2" x14ac:dyDescent="0.35">
      <c r="A17" t="s">
        <v>29</v>
      </c>
      <c r="B17">
        <f>COUNT(B4:B13)</f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2024-07-27T07:29:47Z</dcterms:created>
  <dcterms:modified xsi:type="dcterms:W3CDTF">2024-07-27T07:32:13Z</dcterms:modified>
</cp:coreProperties>
</file>