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38f5cd2f1f925cfd/Documenti/A Real Statistics 2020/Examples Detailed/"/>
    </mc:Choice>
  </mc:AlternateContent>
  <xr:revisionPtr revIDLastSave="52" documentId="8_{265F146D-E111-440C-AC87-7654B5EFB6B3}" xr6:coauthVersionLast="47" xr6:coauthVersionMax="47" xr10:uidLastSave="{7B2C080C-76B8-4EAD-AC4F-745F9AA831EE}"/>
  <bookViews>
    <workbookView xWindow="-110" yWindow="-110" windowWidth="19420" windowHeight="10300" xr2:uid="{02C5D904-7AC2-4D8E-8958-23D244A876A1}"/>
  </bookViews>
  <sheets>
    <sheet name="Title" sheetId="3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2" l="1"/>
  <c r="K9" i="2"/>
  <c r="M13" i="2"/>
  <c r="M14" i="2"/>
  <c r="M15" i="2"/>
  <c r="M16" i="2"/>
  <c r="M17" i="2"/>
  <c r="M12" i="2"/>
  <c r="I17" i="2"/>
  <c r="I16" i="2"/>
  <c r="I15" i="2"/>
  <c r="I14" i="2"/>
  <c r="I13" i="2"/>
  <c r="I12" i="2"/>
  <c r="H16" i="2" l="1"/>
  <c r="F15" i="2"/>
  <c r="F14" i="2"/>
  <c r="G13" i="2"/>
  <c r="G12" i="2"/>
  <c r="I8" i="2"/>
  <c r="H8" i="2"/>
  <c r="G8" i="2"/>
  <c r="F8" i="2"/>
  <c r="G16" i="2" s="1"/>
  <c r="I7" i="2"/>
  <c r="H7" i="2"/>
  <c r="G7" i="2"/>
  <c r="H17" i="2" s="1"/>
  <c r="F7" i="2"/>
  <c r="G15" i="2" s="1"/>
  <c r="I6" i="2"/>
  <c r="H6" i="2"/>
  <c r="G6" i="2"/>
  <c r="F6" i="2"/>
  <c r="F16" i="2" s="1"/>
  <c r="I5" i="2"/>
  <c r="I9" i="2" s="1"/>
  <c r="H5" i="2"/>
  <c r="G5" i="2"/>
  <c r="H12" i="2" s="1"/>
  <c r="F5" i="2"/>
  <c r="F12" i="2" s="1"/>
  <c r="H9" i="2" l="1"/>
  <c r="J9" i="2" s="1"/>
  <c r="F17" i="2"/>
  <c r="G17" i="2"/>
  <c r="H15" i="2"/>
  <c r="G14" i="2"/>
  <c r="F13" i="2"/>
  <c r="H14" i="2"/>
  <c r="H13" i="2"/>
  <c r="N16" i="2" l="1"/>
  <c r="N17" i="2"/>
  <c r="K17" i="2"/>
  <c r="J17" i="2"/>
  <c r="L17" i="2"/>
  <c r="J16" i="2"/>
  <c r="O14" i="2"/>
  <c r="O17" i="2"/>
  <c r="O15" i="2"/>
  <c r="N14" i="2"/>
  <c r="L16" i="2"/>
  <c r="O13" i="2"/>
  <c r="N13" i="2"/>
  <c r="N15" i="2"/>
  <c r="K16" i="2"/>
  <c r="O16" i="2"/>
  <c r="O12" i="2"/>
  <c r="S17" i="2" l="1"/>
  <c r="S16" i="2"/>
  <c r="K13" i="2"/>
  <c r="J13" i="2"/>
  <c r="L13" i="2"/>
  <c r="J14" i="2"/>
  <c r="L12" i="2"/>
  <c r="K12" i="2"/>
  <c r="J12" i="2"/>
  <c r="K14" i="2"/>
  <c r="L14" i="2"/>
  <c r="J15" i="2"/>
  <c r="K15" i="2"/>
  <c r="L15" i="2"/>
  <c r="S15" i="2" l="1"/>
  <c r="S14" i="2"/>
  <c r="S13" i="2"/>
  <c r="S12" i="2"/>
</calcChain>
</file>

<file path=xl/sharedStrings.xml><?xml version="1.0" encoding="utf-8"?>
<sst xmlns="http://schemas.openxmlformats.org/spreadsheetml/2006/main" count="31" uniqueCount="27">
  <si>
    <t>mean</t>
  </si>
  <si>
    <t>t-stat</t>
  </si>
  <si>
    <t>lower</t>
  </si>
  <si>
    <t>upper</t>
  </si>
  <si>
    <t>df</t>
  </si>
  <si>
    <t>MD</t>
  </si>
  <si>
    <t>MC</t>
  </si>
  <si>
    <t>WD</t>
  </si>
  <si>
    <t>WC</t>
  </si>
  <si>
    <t>alpha</t>
  </si>
  <si>
    <t>group</t>
  </si>
  <si>
    <t>n</t>
  </si>
  <si>
    <t>ss</t>
  </si>
  <si>
    <t>group 1</t>
  </si>
  <si>
    <t>group 2</t>
  </si>
  <si>
    <t>std err</t>
  </si>
  <si>
    <t>p-value</t>
  </si>
  <si>
    <t>mean-crit</t>
  </si>
  <si>
    <t>Cohen d</t>
  </si>
  <si>
    <t>Real Statistics Using Excel</t>
  </si>
  <si>
    <t>Updated</t>
  </si>
  <si>
    <t>Copyright © 2013 - 2024 Charles Zaiontz</t>
  </si>
  <si>
    <t>Tukey LSD (Least Significant Difference)</t>
  </si>
  <si>
    <t>Tukey LSD post-hoc test</t>
  </si>
  <si>
    <t>t-crit</t>
  </si>
  <si>
    <t>TUKEY LSD</t>
  </si>
  <si>
    <t>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</si>
</sst>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/>
    <xf numFmtId="15" fontId="0" fillId="0" borderId="0" xfId="0" applyNumberFormat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3AC75-48E6-4CA4-975E-1A20CCA5A7B0}">
  <sheetPr codeName="Sheet1"/>
  <dimension ref="A1:B6"/>
  <sheetViews>
    <sheetView tabSelected="1" workbookViewId="0"/>
  </sheetViews>
  <sheetFormatPr defaultRowHeight="14.5" x14ac:dyDescent="0.35"/>
  <cols>
    <col min="2" max="2" width="9.26953125" bestFit="1" customWidth="1"/>
  </cols>
  <sheetData>
    <row r="1" spans="1:2" x14ac:dyDescent="0.35">
      <c r="A1" t="s">
        <v>19</v>
      </c>
    </row>
    <row r="2" spans="1:2" x14ac:dyDescent="0.35">
      <c r="A2" t="s">
        <v>22</v>
      </c>
    </row>
    <row r="4" spans="1:2" x14ac:dyDescent="0.35">
      <c r="A4" t="s">
        <v>20</v>
      </c>
      <c r="B4" s="9">
        <v>45460</v>
      </c>
    </row>
    <row r="6" spans="1:2" x14ac:dyDescent="0.35">
      <c r="A6" s="10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9BC2F-AB13-4356-B044-E794B1A3ED23}">
  <sheetPr codeName="Sheet148"/>
  <dimension ref="A1:S17"/>
  <sheetViews>
    <sheetView workbookViewId="0"/>
  </sheetViews>
  <sheetFormatPr defaultRowHeight="14.5" x14ac:dyDescent="0.35"/>
  <cols>
    <col min="1" max="4" width="5.7265625" customWidth="1"/>
    <col min="5" max="5" width="4" customWidth="1"/>
  </cols>
  <sheetData>
    <row r="1" spans="1:19" x14ac:dyDescent="0.35">
      <c r="A1" s="1" t="s">
        <v>23</v>
      </c>
    </row>
    <row r="3" spans="1:19" ht="15" thickBot="1" x14ac:dyDescent="0.4">
      <c r="A3" s="2" t="s">
        <v>5</v>
      </c>
      <c r="B3" s="2" t="s">
        <v>6</v>
      </c>
      <c r="C3" s="2" t="s">
        <v>7</v>
      </c>
      <c r="D3" s="2" t="s">
        <v>8</v>
      </c>
      <c r="F3" t="s">
        <v>25</v>
      </c>
      <c r="I3" t="s">
        <v>9</v>
      </c>
      <c r="J3">
        <v>0.05</v>
      </c>
    </row>
    <row r="4" spans="1:19" ht="15" thickTop="1" x14ac:dyDescent="0.35">
      <c r="A4" s="11">
        <v>3</v>
      </c>
      <c r="B4" s="11">
        <v>2</v>
      </c>
      <c r="C4" s="11">
        <v>5</v>
      </c>
      <c r="D4" s="11">
        <v>4</v>
      </c>
      <c r="F4" s="7" t="s">
        <v>10</v>
      </c>
      <c r="G4" s="7" t="s">
        <v>0</v>
      </c>
      <c r="H4" s="7" t="s">
        <v>11</v>
      </c>
      <c r="I4" s="7" t="s">
        <v>12</v>
      </c>
      <c r="J4" s="7" t="s">
        <v>4</v>
      </c>
      <c r="K4" s="7" t="s">
        <v>24</v>
      </c>
    </row>
    <row r="5" spans="1:19" x14ac:dyDescent="0.35">
      <c r="A5" s="11">
        <v>5</v>
      </c>
      <c r="B5" s="11">
        <v>4</v>
      </c>
      <c r="C5" s="11">
        <v>8</v>
      </c>
      <c r="D5" s="11">
        <v>5</v>
      </c>
      <c r="F5" s="4" t="str">
        <f>A3</f>
        <v>MD</v>
      </c>
      <c r="G5">
        <f>AVERAGE(A4:A15)</f>
        <v>4.25</v>
      </c>
      <c r="H5">
        <f>COUNT(A4:A15)</f>
        <v>12</v>
      </c>
      <c r="I5">
        <f>DEVSQ(A4:A15)</f>
        <v>34.25</v>
      </c>
    </row>
    <row r="6" spans="1:19" x14ac:dyDescent="0.35">
      <c r="A6" s="11">
        <v>6</v>
      </c>
      <c r="B6" s="11">
        <v>3</v>
      </c>
      <c r="C6" s="11">
        <v>6</v>
      </c>
      <c r="D6" s="11">
        <v>3</v>
      </c>
      <c r="F6" s="4" t="str">
        <f>B3</f>
        <v>MC</v>
      </c>
      <c r="G6">
        <f>AVERAGE(B4:B15)</f>
        <v>3.1666666666666665</v>
      </c>
      <c r="H6">
        <f>COUNT(B4:B15)</f>
        <v>12</v>
      </c>
      <c r="I6">
        <f>DEVSQ(B4:B15)</f>
        <v>29.666666666666664</v>
      </c>
    </row>
    <row r="7" spans="1:19" x14ac:dyDescent="0.35">
      <c r="A7" s="11">
        <v>1</v>
      </c>
      <c r="B7" s="11">
        <v>5</v>
      </c>
      <c r="C7" s="11">
        <v>4</v>
      </c>
      <c r="D7" s="11">
        <v>7</v>
      </c>
      <c r="F7" s="4" t="str">
        <f>C3</f>
        <v>WD</v>
      </c>
      <c r="G7">
        <f>AVERAGE(C4:C15)</f>
        <v>5.583333333333333</v>
      </c>
      <c r="H7">
        <f>COUNT(C4:C15)</f>
        <v>12</v>
      </c>
      <c r="I7">
        <f>DEVSQ(C4:C15)</f>
        <v>26.916666666666668</v>
      </c>
    </row>
    <row r="8" spans="1:19" x14ac:dyDescent="0.35">
      <c r="A8" s="11">
        <v>5</v>
      </c>
      <c r="B8" s="11">
        <v>1</v>
      </c>
      <c r="C8" s="11">
        <v>7</v>
      </c>
      <c r="D8" s="11">
        <v>6</v>
      </c>
      <c r="F8" s="4" t="str">
        <f>D3</f>
        <v>WC</v>
      </c>
      <c r="G8">
        <f>AVERAGE(D4:D15)</f>
        <v>3.8333333333333335</v>
      </c>
      <c r="H8">
        <f>COUNT(D4:D15)</f>
        <v>12</v>
      </c>
      <c r="I8">
        <f>DEVSQ(D4:D15)</f>
        <v>29.666666666666664</v>
      </c>
    </row>
    <row r="9" spans="1:19" x14ac:dyDescent="0.35">
      <c r="A9" s="11">
        <v>6</v>
      </c>
      <c r="B9" s="11">
        <v>5</v>
      </c>
      <c r="C9" s="11">
        <v>8</v>
      </c>
      <c r="D9" s="11">
        <v>3</v>
      </c>
      <c r="F9" s="8"/>
      <c r="G9" s="8"/>
      <c r="H9" s="8">
        <f>SUM(H5:H8)</f>
        <v>48</v>
      </c>
      <c r="I9" s="8">
        <f>SUM(I5:I8)</f>
        <v>120.5</v>
      </c>
      <c r="J9" s="8">
        <f>H9-COUNT(H5:H8)</f>
        <v>44</v>
      </c>
      <c r="K9" s="8">
        <f>_xlfn.T.INV.2T(J3,J9)</f>
        <v>2.0153675744437649</v>
      </c>
    </row>
    <row r="10" spans="1:19" ht="15" thickBot="1" x14ac:dyDescent="0.4">
      <c r="A10" s="11">
        <v>4</v>
      </c>
      <c r="B10" s="11">
        <v>2</v>
      </c>
      <c r="C10" s="11">
        <v>5</v>
      </c>
      <c r="D10" s="11">
        <v>2</v>
      </c>
      <c r="F10" t="s">
        <v>26</v>
      </c>
    </row>
    <row r="11" spans="1:19" ht="15" thickTop="1" x14ac:dyDescent="0.35">
      <c r="A11" s="11">
        <v>3</v>
      </c>
      <c r="B11" s="11">
        <v>3</v>
      </c>
      <c r="C11" s="11">
        <v>6</v>
      </c>
      <c r="D11" s="11">
        <v>2</v>
      </c>
      <c r="F11" s="7" t="s">
        <v>13</v>
      </c>
      <c r="G11" s="7" t="s">
        <v>14</v>
      </c>
      <c r="H11" s="7" t="s">
        <v>0</v>
      </c>
      <c r="I11" s="7" t="s">
        <v>15</v>
      </c>
      <c r="J11" s="7" t="s">
        <v>1</v>
      </c>
      <c r="K11" s="7" t="s">
        <v>2</v>
      </c>
      <c r="L11" s="7" t="s">
        <v>3</v>
      </c>
      <c r="M11" s="7" t="s">
        <v>16</v>
      </c>
      <c r="N11" s="7" t="s">
        <v>17</v>
      </c>
      <c r="O11" s="7" t="s">
        <v>18</v>
      </c>
      <c r="Q11" s="7" t="s">
        <v>13</v>
      </c>
      <c r="R11" s="7" t="s">
        <v>14</v>
      </c>
      <c r="S11" s="7" t="s">
        <v>16</v>
      </c>
    </row>
    <row r="12" spans="1:19" x14ac:dyDescent="0.35">
      <c r="A12" s="11">
        <v>7</v>
      </c>
      <c r="B12" s="11">
        <v>6</v>
      </c>
      <c r="C12" s="11">
        <v>6</v>
      </c>
      <c r="D12" s="11">
        <v>4</v>
      </c>
      <c r="F12" s="3" t="str">
        <f>F5</f>
        <v>MD</v>
      </c>
      <c r="G12" s="3" t="str">
        <f>F6</f>
        <v>MC</v>
      </c>
      <c r="H12" s="8">
        <f>ABS(G5-G6)</f>
        <v>1.0833333333333335</v>
      </c>
      <c r="I12" s="8">
        <f>SQRT(2*I9/J9/HARMEAN(H5,H6))</f>
        <v>0.67560298544292563</v>
      </c>
      <c r="J12" s="8">
        <f>H12/I12</f>
        <v>1.6035058409682716</v>
      </c>
      <c r="K12" s="8">
        <f>H12-I12*K$9</f>
        <v>-0.27825501672574182</v>
      </c>
      <c r="L12" s="8">
        <f>H12+I12*K$9</f>
        <v>2.4449216833924088</v>
      </c>
      <c r="M12" s="12">
        <f>_xlfn.T.DIST.2T(J12,J$9)</f>
        <v>0.1159782554107413</v>
      </c>
      <c r="N12" s="8">
        <f>I12*K$9</f>
        <v>1.3615883500590753</v>
      </c>
      <c r="O12" s="8">
        <f>H12*SQRT(J$9/I$9)</f>
        <v>0.65462851832411595</v>
      </c>
      <c r="Q12" s="4">
        <v>1</v>
      </c>
      <c r="R12" s="4">
        <v>2</v>
      </c>
      <c r="S12">
        <f>M12</f>
        <v>0.1159782554107413</v>
      </c>
    </row>
    <row r="13" spans="1:19" x14ac:dyDescent="0.35">
      <c r="A13" s="11">
        <v>4</v>
      </c>
      <c r="B13" s="11">
        <v>2</v>
      </c>
      <c r="C13" s="11">
        <v>3</v>
      </c>
      <c r="D13" s="11">
        <v>5</v>
      </c>
      <c r="F13" s="4" t="str">
        <f>F5</f>
        <v>MD</v>
      </c>
      <c r="G13" s="4" t="str">
        <f>F7</f>
        <v>WD</v>
      </c>
      <c r="H13">
        <f>ABS(G5-G7)</f>
        <v>1.333333333333333</v>
      </c>
      <c r="I13">
        <f>SQRT(2*I9/J9/HARMEAN(H5,H7))</f>
        <v>0.67560298544292563</v>
      </c>
      <c r="J13">
        <f t="shared" ref="J13:J17" si="0">H13/I13</f>
        <v>1.9735456504224875</v>
      </c>
      <c r="K13">
        <f t="shared" ref="K13:K17" si="1">H13-I13*K$9</f>
        <v>-2.8255016725742266E-2</v>
      </c>
      <c r="L13">
        <f t="shared" ref="L13:L17" si="2">H13+I13*K$9</f>
        <v>2.6949216833924083</v>
      </c>
      <c r="M13" s="12">
        <f t="shared" ref="M13:M17" si="3">_xlfn.T.DIST.2T(J13,J$9)</f>
        <v>5.4734006390896719E-2</v>
      </c>
      <c r="N13">
        <f t="shared" ref="N13:N17" si="4">I13*K$9</f>
        <v>1.3615883500590753</v>
      </c>
      <c r="O13">
        <f t="shared" ref="O13:O17" si="5">H13*SQRT(J$9/I$9)</f>
        <v>0.80569663793737312</v>
      </c>
      <c r="Q13" s="4">
        <v>1</v>
      </c>
      <c r="R13" s="4">
        <v>3</v>
      </c>
      <c r="S13">
        <f t="shared" ref="S13:S17" si="6">M13</f>
        <v>5.4734006390896719E-2</v>
      </c>
    </row>
    <row r="14" spans="1:19" x14ac:dyDescent="0.35">
      <c r="A14" s="11">
        <v>5</v>
      </c>
      <c r="B14" s="11">
        <v>4</v>
      </c>
      <c r="C14" s="11">
        <v>4</v>
      </c>
      <c r="D14" s="11">
        <v>2</v>
      </c>
      <c r="F14" s="4" t="str">
        <f>F5</f>
        <v>MD</v>
      </c>
      <c r="G14" s="4" t="str">
        <f>F8</f>
        <v>WC</v>
      </c>
      <c r="H14">
        <f>ABS(G5-G8)</f>
        <v>0.41666666666666652</v>
      </c>
      <c r="I14">
        <f>SQRT(2*I9/J9/HARMEAN(H5,H8))</f>
        <v>0.67560298544292563</v>
      </c>
      <c r="J14">
        <f t="shared" si="0"/>
        <v>0.61673301575702733</v>
      </c>
      <c r="K14">
        <f t="shared" si="1"/>
        <v>-0.94492168339240878</v>
      </c>
      <c r="L14">
        <f t="shared" si="2"/>
        <v>1.7782550167257418</v>
      </c>
      <c r="M14" s="12">
        <f t="shared" si="3"/>
        <v>0.5405890433557432</v>
      </c>
      <c r="N14">
        <f t="shared" si="4"/>
        <v>1.3615883500590753</v>
      </c>
      <c r="O14">
        <f t="shared" si="5"/>
        <v>0.25178019935542906</v>
      </c>
      <c r="Q14" s="4">
        <v>1</v>
      </c>
      <c r="R14" s="4">
        <v>4</v>
      </c>
      <c r="S14">
        <f t="shared" si="6"/>
        <v>0.5405890433557432</v>
      </c>
    </row>
    <row r="15" spans="1:19" x14ac:dyDescent="0.35">
      <c r="A15" s="6">
        <v>2</v>
      </c>
      <c r="B15" s="6">
        <v>1</v>
      </c>
      <c r="C15" s="6">
        <v>5</v>
      </c>
      <c r="D15" s="6">
        <v>3</v>
      </c>
      <c r="F15" s="4" t="str">
        <f>F6</f>
        <v>MC</v>
      </c>
      <c r="G15" s="4" t="str">
        <f>F7</f>
        <v>WD</v>
      </c>
      <c r="H15">
        <f>ABS(G6-G7)</f>
        <v>2.4166666666666665</v>
      </c>
      <c r="I15">
        <f>SQRT(2*I9/J9/HARMEAN(H6,H7))</f>
        <v>0.67560298544292563</v>
      </c>
      <c r="J15">
        <f t="shared" si="0"/>
        <v>3.5770514913907592</v>
      </c>
      <c r="K15">
        <f t="shared" si="1"/>
        <v>1.0550783166075912</v>
      </c>
      <c r="L15">
        <f t="shared" si="2"/>
        <v>3.7782550167257418</v>
      </c>
      <c r="M15" s="12">
        <f t="shared" si="3"/>
        <v>8.5982801371877306E-4</v>
      </c>
      <c r="N15">
        <f t="shared" si="4"/>
        <v>1.3615883500590753</v>
      </c>
      <c r="O15">
        <f t="shared" si="5"/>
        <v>1.4603251562614892</v>
      </c>
      <c r="Q15" s="4">
        <v>2</v>
      </c>
      <c r="R15" s="4">
        <v>3</v>
      </c>
      <c r="S15">
        <f t="shared" si="6"/>
        <v>8.5982801371877306E-4</v>
      </c>
    </row>
    <row r="16" spans="1:19" x14ac:dyDescent="0.35">
      <c r="F16" s="4" t="str">
        <f>F6</f>
        <v>MC</v>
      </c>
      <c r="G16" s="4" t="str">
        <f>F8</f>
        <v>WC</v>
      </c>
      <c r="H16">
        <f>ABS(G6-G8)</f>
        <v>0.66666666666666696</v>
      </c>
      <c r="I16">
        <f>SQRT(2*I9/J9/HARMEAN(H6,H8))</f>
        <v>0.67560298544292563</v>
      </c>
      <c r="J16">
        <f t="shared" si="0"/>
        <v>0.98677282521124443</v>
      </c>
      <c r="K16">
        <f t="shared" si="1"/>
        <v>-0.69492168339240834</v>
      </c>
      <c r="L16">
        <f t="shared" si="2"/>
        <v>2.0282550167257423</v>
      </c>
      <c r="M16" s="12">
        <f t="shared" si="3"/>
        <v>0.32914946561054892</v>
      </c>
      <c r="N16">
        <f t="shared" si="4"/>
        <v>1.3615883500590753</v>
      </c>
      <c r="O16">
        <f t="shared" si="5"/>
        <v>0.40284831896868684</v>
      </c>
      <c r="Q16" s="4">
        <v>2</v>
      </c>
      <c r="R16" s="4">
        <v>4</v>
      </c>
      <c r="S16">
        <f t="shared" si="6"/>
        <v>0.32914946561054892</v>
      </c>
    </row>
    <row r="17" spans="6:19" x14ac:dyDescent="0.35">
      <c r="F17" s="6" t="str">
        <f>F7</f>
        <v>WD</v>
      </c>
      <c r="G17" s="6" t="str">
        <f>F8</f>
        <v>WC</v>
      </c>
      <c r="H17" s="5">
        <f>ABS(G7-G8)</f>
        <v>1.7499999999999996</v>
      </c>
      <c r="I17" s="5">
        <f>SQRT(2*I9/J9/HARMEAN(H7,H8))</f>
        <v>0.67560298544292563</v>
      </c>
      <c r="J17" s="5">
        <f t="shared" si="0"/>
        <v>2.5902786661795147</v>
      </c>
      <c r="K17" s="5">
        <f t="shared" si="1"/>
        <v>0.38841164994092425</v>
      </c>
      <c r="L17" s="5">
        <f t="shared" si="2"/>
        <v>3.1115883500590749</v>
      </c>
      <c r="M17" s="5">
        <f t="shared" si="3"/>
        <v>1.295706923393301E-2</v>
      </c>
      <c r="N17" s="5">
        <f t="shared" si="4"/>
        <v>1.3615883500590753</v>
      </c>
      <c r="O17" s="5">
        <f t="shared" si="5"/>
        <v>1.0574768372928023</v>
      </c>
      <c r="Q17" s="6">
        <v>3</v>
      </c>
      <c r="R17" s="6">
        <v>4</v>
      </c>
      <c r="S17" s="5">
        <f t="shared" si="6"/>
        <v>1.295706923393301E-2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Zaiontz</dc:creator>
  <cp:lastModifiedBy>Charles Zaiontz</cp:lastModifiedBy>
  <dcterms:created xsi:type="dcterms:W3CDTF">2024-06-17T06:18:58Z</dcterms:created>
  <dcterms:modified xsi:type="dcterms:W3CDTF">2024-06-17T14:08:51Z</dcterms:modified>
</cp:coreProperties>
</file>