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33761128-7100-4370-999C-C1FE65C8ACEC}" xr6:coauthVersionLast="47" xr6:coauthVersionMax="47" xr10:uidLastSave="{00000000-0000-0000-0000-000000000000}"/>
  <bookViews>
    <workbookView xWindow="-110" yWindow="-110" windowWidth="19420" windowHeight="10300" xr2:uid="{A4BECA05-C0F1-4518-A278-C7F0E059F54B}"/>
  </bookViews>
  <sheets>
    <sheet name="Title" sheetId="3" r:id="rId1"/>
    <sheet name="Hsu 1" sheetId="1" r:id="rId2"/>
    <sheet name="Hsu 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H13" i="2"/>
  <c r="H12" i="2"/>
  <c r="H11" i="2"/>
  <c r="K8" i="2"/>
  <c r="H28" i="1"/>
  <c r="H27" i="1"/>
  <c r="H26" i="1"/>
  <c r="H25" i="1"/>
  <c r="K22" i="1"/>
  <c r="H14" i="1"/>
  <c r="H13" i="1"/>
  <c r="H12" i="1"/>
  <c r="H11" i="1"/>
  <c r="K8" i="1"/>
  <c r="F13" i="2"/>
  <c r="G11" i="2"/>
  <c r="F11" i="2"/>
  <c r="C11" i="2"/>
  <c r="C10" i="2"/>
  <c r="C9" i="2"/>
  <c r="C8" i="2"/>
  <c r="I7" i="2"/>
  <c r="H7" i="2"/>
  <c r="G7" i="2"/>
  <c r="G14" i="2" s="1"/>
  <c r="F7" i="2"/>
  <c r="F14" i="2" s="1"/>
  <c r="C7" i="2"/>
  <c r="F6" i="2"/>
  <c r="C6" i="2"/>
  <c r="I5" i="2"/>
  <c r="H5" i="2"/>
  <c r="G5" i="2"/>
  <c r="G12" i="2" s="1"/>
  <c r="F5" i="2"/>
  <c r="F12" i="2" s="1"/>
  <c r="C5" i="2"/>
  <c r="H6" i="2" s="1"/>
  <c r="I4" i="2"/>
  <c r="H4" i="2"/>
  <c r="G4" i="2"/>
  <c r="F4" i="2"/>
  <c r="C4" i="2"/>
  <c r="I6" i="2" s="1"/>
  <c r="G26" i="1"/>
  <c r="F26" i="1"/>
  <c r="I21" i="1"/>
  <c r="H21" i="1"/>
  <c r="G21" i="1"/>
  <c r="G28" i="1" s="1"/>
  <c r="F21" i="1"/>
  <c r="F28" i="1" s="1"/>
  <c r="I20" i="1"/>
  <c r="H20" i="1"/>
  <c r="G20" i="1"/>
  <c r="G27" i="1" s="1"/>
  <c r="F20" i="1"/>
  <c r="F27" i="1" s="1"/>
  <c r="I19" i="1"/>
  <c r="H19" i="1"/>
  <c r="G19" i="1"/>
  <c r="F19" i="1"/>
  <c r="I18" i="1"/>
  <c r="H18" i="1"/>
  <c r="G18" i="1"/>
  <c r="G25" i="1" s="1"/>
  <c r="F18" i="1"/>
  <c r="F25" i="1" s="1"/>
  <c r="G11" i="1"/>
  <c r="F11" i="1"/>
  <c r="I7" i="1"/>
  <c r="H7" i="1"/>
  <c r="G7" i="1"/>
  <c r="G14" i="1" s="1"/>
  <c r="F7" i="1"/>
  <c r="F14" i="1" s="1"/>
  <c r="I6" i="1"/>
  <c r="H6" i="1"/>
  <c r="H8" i="1" s="1"/>
  <c r="J8" i="1" s="1"/>
  <c r="I8" i="1" s="1"/>
  <c r="G6" i="1"/>
  <c r="G13" i="1" s="1"/>
  <c r="F6" i="1"/>
  <c r="F13" i="1" s="1"/>
  <c r="I5" i="1"/>
  <c r="H5" i="1"/>
  <c r="G5" i="1"/>
  <c r="G12" i="1" s="1"/>
  <c r="F5" i="1"/>
  <c r="F12" i="1" s="1"/>
  <c r="I4" i="1"/>
  <c r="H4" i="1"/>
  <c r="G4" i="1"/>
  <c r="F4" i="1"/>
  <c r="K13" i="1" l="1"/>
  <c r="J13" i="1"/>
  <c r="I13" i="1"/>
  <c r="I14" i="2"/>
  <c r="I25" i="1"/>
  <c r="K14" i="1"/>
  <c r="J14" i="1"/>
  <c r="I14" i="1"/>
  <c r="K12" i="1"/>
  <c r="J12" i="1"/>
  <c r="I12" i="1"/>
  <c r="K11" i="1"/>
  <c r="I27" i="1"/>
  <c r="K27" i="1"/>
  <c r="K12" i="2"/>
  <c r="J12" i="2"/>
  <c r="I12" i="2"/>
  <c r="I28" i="1"/>
  <c r="I11" i="1"/>
  <c r="I11" i="2"/>
  <c r="J11" i="1"/>
  <c r="H22" i="1"/>
  <c r="J22" i="1" s="1"/>
  <c r="I22" i="1" s="1"/>
  <c r="K26" i="1" s="1"/>
  <c r="I26" i="1"/>
  <c r="H8" i="2"/>
  <c r="J8" i="2" s="1"/>
  <c r="I8" i="2" s="1"/>
  <c r="J14" i="2" s="1"/>
  <c r="J26" i="1"/>
  <c r="G6" i="2"/>
  <c r="G13" i="2" s="1"/>
  <c r="J27" i="1" l="1"/>
  <c r="K25" i="1"/>
  <c r="K14" i="2"/>
  <c r="J25" i="1"/>
  <c r="J11" i="2"/>
  <c r="K11" i="2"/>
  <c r="J28" i="1"/>
  <c r="K28" i="1"/>
  <c r="K13" i="2"/>
  <c r="J13" i="2"/>
  <c r="I13" i="2"/>
</calcChain>
</file>

<file path=xl/sharedStrings.xml><?xml version="1.0" encoding="utf-8"?>
<sst xmlns="http://schemas.openxmlformats.org/spreadsheetml/2006/main" count="59" uniqueCount="23">
  <si>
    <t>Single Factor ANOVA</t>
  </si>
  <si>
    <t>HSU MCB'S TEST</t>
  </si>
  <si>
    <t>alpha</t>
  </si>
  <si>
    <t>Method 1</t>
  </si>
  <si>
    <t>Method 2</t>
  </si>
  <si>
    <t>Method 3</t>
  </si>
  <si>
    <t>Method 4</t>
  </si>
  <si>
    <t>group</t>
  </si>
  <si>
    <t>mean</t>
  </si>
  <si>
    <t>size</t>
  </si>
  <si>
    <t>ss/se</t>
  </si>
  <si>
    <t>df</t>
  </si>
  <si>
    <t>d-crit</t>
  </si>
  <si>
    <t>D-TEST (Max)</t>
  </si>
  <si>
    <t>index</t>
  </si>
  <si>
    <t>center</t>
  </si>
  <si>
    <t>lower</t>
  </si>
  <si>
    <t>upper</t>
  </si>
  <si>
    <t>D-TEST (Min)</t>
  </si>
  <si>
    <t>Real Statistics Using Excel</t>
  </si>
  <si>
    <t>Updated</t>
  </si>
  <si>
    <t>Copyright © 2013 - 2024 Charles Zaiontz</t>
  </si>
  <si>
    <t>Hsu's MCB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</si>
</sst>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15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C2A97-BB54-4948-A79E-61436EA6FAB3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19</v>
      </c>
    </row>
    <row r="2" spans="1:13" x14ac:dyDescent="0.35">
      <c r="A2" t="s">
        <v>22</v>
      </c>
    </row>
    <row r="4" spans="1:13" x14ac:dyDescent="0.35">
      <c r="A4" t="s">
        <v>20</v>
      </c>
      <c r="B4" s="9">
        <v>45472</v>
      </c>
    </row>
    <row r="6" spans="1:13" x14ac:dyDescent="0.35">
      <c r="A6" s="10" t="s">
        <v>21</v>
      </c>
    </row>
    <row r="10" spans="1:13" ht="18.5" x14ac:dyDescent="0.45">
      <c r="M1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843E4-530F-4225-B681-1B559CC6EF8F}">
  <dimension ref="A1:K28"/>
  <sheetViews>
    <sheetView workbookViewId="0"/>
  </sheetViews>
  <sheetFormatPr defaultRowHeight="14.5" x14ac:dyDescent="0.35"/>
  <cols>
    <col min="5" max="5" width="4.6328125" customWidth="1"/>
  </cols>
  <sheetData>
    <row r="1" spans="1:11" x14ac:dyDescent="0.35">
      <c r="A1" s="1" t="s">
        <v>0</v>
      </c>
    </row>
    <row r="2" spans="1:11" ht="15" thickBot="1" x14ac:dyDescent="0.4">
      <c r="A2" s="2"/>
      <c r="B2" s="2"/>
      <c r="F2" t="s">
        <v>1</v>
      </c>
      <c r="I2" s="2" t="s">
        <v>2</v>
      </c>
      <c r="J2">
        <v>0.05</v>
      </c>
    </row>
    <row r="3" spans="1:11" ht="15" thickTop="1" x14ac:dyDescent="0.35">
      <c r="A3" s="3" t="s">
        <v>3</v>
      </c>
      <c r="B3" s="3" t="s">
        <v>4</v>
      </c>
      <c r="C3" s="3" t="s">
        <v>5</v>
      </c>
      <c r="D3" s="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11" x14ac:dyDescent="0.35">
      <c r="A4" s="3">
        <v>51</v>
      </c>
      <c r="B4" s="3">
        <v>82</v>
      </c>
      <c r="C4" s="3">
        <v>79</v>
      </c>
      <c r="D4" s="3">
        <v>85</v>
      </c>
      <c r="F4" t="str">
        <f>A3</f>
        <v>Method 1</v>
      </c>
      <c r="G4">
        <f>AVERAGE(A4:A11)</f>
        <v>60.375</v>
      </c>
      <c r="H4">
        <f>COUNT(A4:A11)</f>
        <v>8</v>
      </c>
      <c r="I4">
        <f>DEVSQ(A4:A11)</f>
        <v>1499.875</v>
      </c>
    </row>
    <row r="5" spans="1:11" x14ac:dyDescent="0.35">
      <c r="A5" s="2">
        <v>87</v>
      </c>
      <c r="B5" s="2">
        <v>91</v>
      </c>
      <c r="C5" s="2">
        <v>84</v>
      </c>
      <c r="D5" s="2">
        <v>80</v>
      </c>
      <c r="F5" t="str">
        <f>B3</f>
        <v>Method 2</v>
      </c>
      <c r="G5">
        <f>AVERAGE(B4:B11)</f>
        <v>77.875</v>
      </c>
      <c r="H5">
        <f>COUNT(B4:B11)</f>
        <v>8</v>
      </c>
      <c r="I5">
        <f>DEVSQ(B4:B11)</f>
        <v>1102.875</v>
      </c>
    </row>
    <row r="6" spans="1:11" x14ac:dyDescent="0.35">
      <c r="A6" s="2">
        <v>50</v>
      </c>
      <c r="B6" s="2">
        <v>92</v>
      </c>
      <c r="C6" s="2">
        <v>74</v>
      </c>
      <c r="D6" s="2">
        <v>65</v>
      </c>
      <c r="F6" t="str">
        <f>C3</f>
        <v>Method 3</v>
      </c>
      <c r="G6">
        <f>AVERAGE(C4:C11)</f>
        <v>78</v>
      </c>
      <c r="H6">
        <f>COUNT(C4:C11)</f>
        <v>8</v>
      </c>
      <c r="I6">
        <f>DEVSQ(C4:C11)</f>
        <v>1152</v>
      </c>
    </row>
    <row r="7" spans="1:11" x14ac:dyDescent="0.35">
      <c r="A7" s="2">
        <v>48</v>
      </c>
      <c r="B7" s="2">
        <v>80</v>
      </c>
      <c r="C7" s="2">
        <v>98</v>
      </c>
      <c r="D7" s="2">
        <v>71</v>
      </c>
      <c r="F7" t="str">
        <f>D3</f>
        <v>Method 4</v>
      </c>
      <c r="G7">
        <f>AVERAGE(D4:D11)</f>
        <v>71.875</v>
      </c>
      <c r="H7">
        <f>COUNT(D4:D11)</f>
        <v>8</v>
      </c>
      <c r="I7">
        <f>DEVSQ(D4:D11)</f>
        <v>1270.875</v>
      </c>
    </row>
    <row r="8" spans="1:11" x14ac:dyDescent="0.35">
      <c r="A8" s="2">
        <v>79</v>
      </c>
      <c r="B8" s="2">
        <v>52</v>
      </c>
      <c r="C8" s="2">
        <v>63</v>
      </c>
      <c r="D8" s="2">
        <v>67</v>
      </c>
      <c r="F8" s="5"/>
      <c r="G8" s="5"/>
      <c r="H8" s="5">
        <f>SUM(H4:H7)</f>
        <v>32</v>
      </c>
      <c r="I8" s="5">
        <f>SQRT(SUM(I4:I7)/J8)</f>
        <v>13.39726118066141</v>
      </c>
      <c r="J8" s="5">
        <f>H8-COUNT(H4:H7)</f>
        <v>28</v>
      </c>
      <c r="K8" s="5" t="e">
        <f ca="1">DCRIT1(COUNT(H4:H7),J8,J2)</f>
        <v>#NAME?</v>
      </c>
    </row>
    <row r="9" spans="1:11" ht="15" thickBot="1" x14ac:dyDescent="0.4">
      <c r="A9" s="2">
        <v>61</v>
      </c>
      <c r="B9" s="2">
        <v>79</v>
      </c>
      <c r="C9" s="2">
        <v>83</v>
      </c>
      <c r="D9" s="2">
        <v>51</v>
      </c>
      <c r="F9" t="s">
        <v>13</v>
      </c>
    </row>
    <row r="10" spans="1:11" ht="15" thickTop="1" x14ac:dyDescent="0.35">
      <c r="A10" s="2">
        <v>53</v>
      </c>
      <c r="B10" s="2">
        <v>73</v>
      </c>
      <c r="C10" s="2">
        <v>85</v>
      </c>
      <c r="D10" s="2">
        <v>63</v>
      </c>
      <c r="F10" s="4" t="s">
        <v>7</v>
      </c>
      <c r="G10" s="4" t="s">
        <v>8</v>
      </c>
      <c r="H10" s="4" t="s">
        <v>14</v>
      </c>
      <c r="I10" s="4" t="s">
        <v>15</v>
      </c>
      <c r="J10" s="4" t="s">
        <v>16</v>
      </c>
      <c r="K10" s="4" t="s">
        <v>17</v>
      </c>
    </row>
    <row r="11" spans="1:11" x14ac:dyDescent="0.35">
      <c r="A11" s="6">
        <v>54</v>
      </c>
      <c r="B11" s="6">
        <v>74</v>
      </c>
      <c r="C11" s="6">
        <v>58</v>
      </c>
      <c r="D11" s="6">
        <v>93</v>
      </c>
      <c r="F11" s="5" t="str">
        <f>F4</f>
        <v>Method 1</v>
      </c>
      <c r="G11" s="5">
        <f>G4</f>
        <v>60.375</v>
      </c>
      <c r="H11" s="5" t="e">
        <f ca="1">INDEX_MAX(G$11:G$14,G11)</f>
        <v>#NAME?</v>
      </c>
      <c r="I11" s="5" t="e">
        <f ca="1">G11-INDEX(G$11:G$14,H11)</f>
        <v>#NAME?</v>
      </c>
      <c r="J11" s="5" t="e">
        <f ca="1">MIN(0,G11-INDEX(G$11:G$14,H11)-I$8*K$8*SQRT(1/H4+1/INDEX(H$4:H$7,H11)))</f>
        <v>#NAME?</v>
      </c>
      <c r="K11" s="5" t="e">
        <f ca="1">MAX(0,G11-INDEX(G$11:G$14,H11)+I$8*K$8*SQRT(1/H4+1/INDEX(H$4:H$7,H11)))</f>
        <v>#NAME?</v>
      </c>
    </row>
    <row r="12" spans="1:11" x14ac:dyDescent="0.35">
      <c r="A12" s="2"/>
      <c r="B12" s="2"/>
      <c r="F12" t="str">
        <f t="shared" ref="F12:G14" si="0">F5</f>
        <v>Method 2</v>
      </c>
      <c r="G12">
        <f t="shared" si="0"/>
        <v>77.875</v>
      </c>
      <c r="H12" t="e">
        <f ca="1">INDEX_MAX(G$11:G$14,G12)</f>
        <v>#NAME?</v>
      </c>
      <c r="I12" t="e">
        <f t="shared" ref="I12:I14" ca="1" si="1">G12-INDEX(G$11:G$14,H12)</f>
        <v>#NAME?</v>
      </c>
      <c r="J12" t="e">
        <f t="shared" ref="J12:J14" ca="1" si="2">MIN(0,G12-INDEX(G$11:G$14,H12)-I$8*K$8*SQRT(1/H5+1/INDEX(H$4:H$7,H12)))</f>
        <v>#NAME?</v>
      </c>
      <c r="K12" t="e">
        <f t="shared" ref="K12:K14" ca="1" si="3">MAX(0,G12-INDEX(G$11:G$14,H12)+I$8*K$8*SQRT(1/H5+1/INDEX(H$4:H$7,H12)))</f>
        <v>#NAME?</v>
      </c>
    </row>
    <row r="13" spans="1:11" x14ac:dyDescent="0.35">
      <c r="A13" s="2"/>
      <c r="B13" s="2"/>
      <c r="F13" t="str">
        <f t="shared" si="0"/>
        <v>Method 3</v>
      </c>
      <c r="G13">
        <f t="shared" si="0"/>
        <v>78</v>
      </c>
      <c r="H13" t="e">
        <f ca="1">INDEX_MAX(G$11:G$14,G13)</f>
        <v>#NAME?</v>
      </c>
      <c r="I13" t="e">
        <f t="shared" ca="1" si="1"/>
        <v>#NAME?</v>
      </c>
      <c r="J13" t="e">
        <f t="shared" ca="1" si="2"/>
        <v>#NAME?</v>
      </c>
      <c r="K13" t="e">
        <f t="shared" ca="1" si="3"/>
        <v>#NAME?</v>
      </c>
    </row>
    <row r="14" spans="1:11" x14ac:dyDescent="0.35">
      <c r="A14" s="2"/>
      <c r="B14" s="2"/>
      <c r="F14" s="7" t="str">
        <f t="shared" si="0"/>
        <v>Method 4</v>
      </c>
      <c r="G14" s="7">
        <f t="shared" si="0"/>
        <v>71.875</v>
      </c>
      <c r="H14" s="7" t="e">
        <f ca="1">INDEX_MAX(G$11:G$14,G14)</f>
        <v>#NAME?</v>
      </c>
      <c r="I14" s="7" t="e">
        <f t="shared" ca="1" si="1"/>
        <v>#NAME?</v>
      </c>
      <c r="J14" s="7" t="e">
        <f t="shared" ca="1" si="2"/>
        <v>#NAME?</v>
      </c>
      <c r="K14" s="7" t="e">
        <f t="shared" ca="1" si="3"/>
        <v>#NAME?</v>
      </c>
    </row>
    <row r="15" spans="1:11" x14ac:dyDescent="0.35">
      <c r="A15" s="2"/>
      <c r="B15" s="2"/>
    </row>
    <row r="16" spans="1:11" ht="15" thickBot="1" x14ac:dyDescent="0.4">
      <c r="A16" s="2"/>
      <c r="B16" s="2"/>
      <c r="F16" t="s">
        <v>1</v>
      </c>
      <c r="I16" s="2" t="s">
        <v>2</v>
      </c>
      <c r="J16">
        <v>0.05</v>
      </c>
    </row>
    <row r="17" spans="1:11" ht="15" thickTop="1" x14ac:dyDescent="0.35">
      <c r="A17" s="2"/>
      <c r="B17" s="2"/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</row>
    <row r="18" spans="1:11" x14ac:dyDescent="0.35">
      <c r="F18" t="str">
        <f>A3</f>
        <v>Method 1</v>
      </c>
      <c r="G18">
        <f>AVERAGE(A4:A11)</f>
        <v>60.375</v>
      </c>
      <c r="H18">
        <f>COUNT(A4:A11)</f>
        <v>8</v>
      </c>
      <c r="I18">
        <f>DEVSQ(A4:A11)</f>
        <v>1499.875</v>
      </c>
    </row>
    <row r="19" spans="1:11" x14ac:dyDescent="0.35">
      <c r="F19" t="str">
        <f>B3</f>
        <v>Method 2</v>
      </c>
      <c r="G19">
        <f>AVERAGE(B4:B11)</f>
        <v>77.875</v>
      </c>
      <c r="H19">
        <f>COUNT(B4:B11)</f>
        <v>8</v>
      </c>
      <c r="I19">
        <f>DEVSQ(B4:B11)</f>
        <v>1102.875</v>
      </c>
    </row>
    <row r="20" spans="1:11" x14ac:dyDescent="0.35">
      <c r="F20" t="str">
        <f>C3</f>
        <v>Method 3</v>
      </c>
      <c r="G20">
        <f>AVERAGE(C4:C11)</f>
        <v>78</v>
      </c>
      <c r="H20">
        <f>COUNT(C4:C11)</f>
        <v>8</v>
      </c>
      <c r="I20">
        <f>DEVSQ(C4:C11)</f>
        <v>1152</v>
      </c>
    </row>
    <row r="21" spans="1:11" x14ac:dyDescent="0.35">
      <c r="F21" t="str">
        <f>D3</f>
        <v>Method 4</v>
      </c>
      <c r="G21">
        <f>AVERAGE(D4:D11)</f>
        <v>71.875</v>
      </c>
      <c r="H21">
        <f>COUNT(D4:D11)</f>
        <v>8</v>
      </c>
      <c r="I21">
        <f>DEVSQ(D4:D11)</f>
        <v>1270.875</v>
      </c>
    </row>
    <row r="22" spans="1:11" x14ac:dyDescent="0.35">
      <c r="F22" s="5"/>
      <c r="G22" s="5"/>
      <c r="H22" s="5">
        <f>SUM(H18:H21)</f>
        <v>32</v>
      </c>
      <c r="I22" s="5">
        <f>SQRT(SUM(I18:I21)/J22)</f>
        <v>13.39726118066141</v>
      </c>
      <c r="J22" s="5">
        <f>H22-COUNT(H18:H21)</f>
        <v>28</v>
      </c>
      <c r="K22" s="5" t="e">
        <f ca="1">DCRIT1(COUNT(H18:H21),J22,J16)</f>
        <v>#NAME?</v>
      </c>
    </row>
    <row r="23" spans="1:11" ht="15" thickBot="1" x14ac:dyDescent="0.4">
      <c r="F23" t="s">
        <v>18</v>
      </c>
    </row>
    <row r="24" spans="1:11" ht="15" thickTop="1" x14ac:dyDescent="0.35">
      <c r="F24" s="4" t="s">
        <v>7</v>
      </c>
      <c r="G24" s="4" t="s">
        <v>8</v>
      </c>
      <c r="H24" s="4" t="s">
        <v>14</v>
      </c>
      <c r="I24" s="4" t="s">
        <v>15</v>
      </c>
      <c r="J24" s="4" t="s">
        <v>16</v>
      </c>
      <c r="K24" s="4" t="s">
        <v>17</v>
      </c>
    </row>
    <row r="25" spans="1:11" x14ac:dyDescent="0.35">
      <c r="F25" s="5" t="str">
        <f>F18</f>
        <v>Method 1</v>
      </c>
      <c r="G25" s="5">
        <f>G18</f>
        <v>60.375</v>
      </c>
      <c r="H25" s="5" t="e">
        <f ca="1">INDEX_MIN(G$25:G$28,G25)</f>
        <v>#NAME?</v>
      </c>
      <c r="I25" s="5" t="e">
        <f ca="1">G25-INDEX(G$25:G$28,H25)</f>
        <v>#NAME?</v>
      </c>
      <c r="J25" s="5" t="e">
        <f ca="1">MIN(0,G25-INDEX(G$25:G$28,H25)-I$22*K$22*SQRT(1/H18+1/INDEX(H$18:H$21,H25)))</f>
        <v>#NAME?</v>
      </c>
      <c r="K25" s="5" t="e">
        <f ca="1">MAX(0,G25-INDEX(G$25:G$28,H25)+I$22*K$22*SQRT(1/H18+1/INDEX(H$18:H$21,H25)))</f>
        <v>#NAME?</v>
      </c>
    </row>
    <row r="26" spans="1:11" x14ac:dyDescent="0.35">
      <c r="F26" t="str">
        <f t="shared" ref="F26:G28" si="4">F19</f>
        <v>Method 2</v>
      </c>
      <c r="G26">
        <f t="shared" si="4"/>
        <v>77.875</v>
      </c>
      <c r="H26" t="e">
        <f ca="1">INDEX_MIN(G$25:G$28,G26)</f>
        <v>#NAME?</v>
      </c>
      <c r="I26" t="e">
        <f t="shared" ref="I26:I28" ca="1" si="5">G26-INDEX(G$25:G$28,H26)</f>
        <v>#NAME?</v>
      </c>
      <c r="J26" t="e">
        <f t="shared" ref="J26:J28" ca="1" si="6">MIN(0,G26-INDEX(G$25:G$28,H26)-I$22*K$22*SQRT(1/H19+1/INDEX(H$18:H$21,H26)))</f>
        <v>#NAME?</v>
      </c>
      <c r="K26" t="e">
        <f t="shared" ref="K26:K28" ca="1" si="7">MAX(0,G26-INDEX(G$25:G$28,H26)+I$22*K$22*SQRT(1/H19+1/INDEX(H$18:H$21,H26)))</f>
        <v>#NAME?</v>
      </c>
    </row>
    <row r="27" spans="1:11" x14ac:dyDescent="0.35">
      <c r="F27" t="str">
        <f t="shared" si="4"/>
        <v>Method 3</v>
      </c>
      <c r="G27">
        <f t="shared" si="4"/>
        <v>78</v>
      </c>
      <c r="H27" t="e">
        <f ca="1">INDEX_MIN(G$25:G$28,G27)</f>
        <v>#NAME?</v>
      </c>
      <c r="I27" t="e">
        <f t="shared" ca="1" si="5"/>
        <v>#NAME?</v>
      </c>
      <c r="J27" t="e">
        <f t="shared" ca="1" si="6"/>
        <v>#NAME?</v>
      </c>
      <c r="K27" t="e">
        <f t="shared" ca="1" si="7"/>
        <v>#NAME?</v>
      </c>
    </row>
    <row r="28" spans="1:11" x14ac:dyDescent="0.35">
      <c r="F28" s="7" t="str">
        <f t="shared" si="4"/>
        <v>Method 4</v>
      </c>
      <c r="G28" s="7">
        <f t="shared" si="4"/>
        <v>71.875</v>
      </c>
      <c r="H28" s="7" t="e">
        <f ca="1">INDEX_MIN(G$25:G$28,G28)</f>
        <v>#NAME?</v>
      </c>
      <c r="I28" s="7" t="e">
        <f t="shared" ca="1" si="5"/>
        <v>#NAME?</v>
      </c>
      <c r="J28" s="7" t="e">
        <f t="shared" ca="1" si="6"/>
        <v>#NAME?</v>
      </c>
      <c r="K28" s="7" t="e">
        <f t="shared" ca="1" si="7"/>
        <v>#NAME?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E7F3-7EA4-4BC8-BA3E-EA3321412CA8}">
  <dimension ref="A1:K17"/>
  <sheetViews>
    <sheetView workbookViewId="0"/>
  </sheetViews>
  <sheetFormatPr defaultRowHeight="14.5" x14ac:dyDescent="0.35"/>
  <cols>
    <col min="5" max="5" width="4.6328125" customWidth="1"/>
    <col min="8" max="8" width="7.26953125" customWidth="1"/>
  </cols>
  <sheetData>
    <row r="1" spans="1:11" x14ac:dyDescent="0.35">
      <c r="A1" s="1" t="s">
        <v>0</v>
      </c>
    </row>
    <row r="2" spans="1:11" ht="15" thickBot="1" x14ac:dyDescent="0.4">
      <c r="A2" s="2"/>
      <c r="B2" s="2"/>
      <c r="F2" t="s">
        <v>1</v>
      </c>
      <c r="I2" s="2" t="s">
        <v>2</v>
      </c>
      <c r="J2">
        <v>0.05</v>
      </c>
    </row>
    <row r="3" spans="1:11" ht="15" thickTop="1" x14ac:dyDescent="0.35">
      <c r="A3" s="3" t="s">
        <v>3</v>
      </c>
      <c r="B3" s="3" t="s">
        <v>4</v>
      </c>
      <c r="C3" s="8" t="s">
        <v>5</v>
      </c>
      <c r="D3" s="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11" x14ac:dyDescent="0.35">
      <c r="A4" s="3">
        <v>51</v>
      </c>
      <c r="B4" s="3">
        <v>82</v>
      </c>
      <c r="C4" s="2">
        <f>'Hsu 1'!C4+15</f>
        <v>94</v>
      </c>
      <c r="D4" s="3">
        <v>85</v>
      </c>
      <c r="F4" t="str">
        <f>A3</f>
        <v>Method 1</v>
      </c>
      <c r="G4">
        <f>AVERAGE(A4:A11)</f>
        <v>60.375</v>
      </c>
      <c r="H4">
        <f>COUNT(A4:A11)</f>
        <v>8</v>
      </c>
      <c r="I4">
        <f>DEVSQ(A4:A11)</f>
        <v>1499.875</v>
      </c>
    </row>
    <row r="5" spans="1:11" x14ac:dyDescent="0.35">
      <c r="A5" s="2">
        <v>87</v>
      </c>
      <c r="B5" s="2">
        <v>91</v>
      </c>
      <c r="C5" s="2">
        <f>'Hsu 1'!C5+15</f>
        <v>99</v>
      </c>
      <c r="D5" s="2">
        <v>80</v>
      </c>
      <c r="F5" t="str">
        <f>B3</f>
        <v>Method 2</v>
      </c>
      <c r="G5">
        <f>AVERAGE(B4:B11)</f>
        <v>77.875</v>
      </c>
      <c r="H5">
        <f>COUNT(B4:B11)</f>
        <v>8</v>
      </c>
      <c r="I5">
        <f>DEVSQ(B4:B11)</f>
        <v>1102.875</v>
      </c>
    </row>
    <row r="6" spans="1:11" x14ac:dyDescent="0.35">
      <c r="A6" s="2">
        <v>50</v>
      </c>
      <c r="B6" s="2">
        <v>92</v>
      </c>
      <c r="C6" s="2">
        <f>'Hsu 1'!C6+15</f>
        <v>89</v>
      </c>
      <c r="D6" s="2">
        <v>65</v>
      </c>
      <c r="F6" t="str">
        <f>C3</f>
        <v>Method 3</v>
      </c>
      <c r="G6">
        <f>AVERAGE(C4:C11)</f>
        <v>93</v>
      </c>
      <c r="H6">
        <f>COUNT(C4:C11)</f>
        <v>8</v>
      </c>
      <c r="I6">
        <f>DEVSQ(C4:C11)</f>
        <v>1152</v>
      </c>
    </row>
    <row r="7" spans="1:11" x14ac:dyDescent="0.35">
      <c r="A7" s="2">
        <v>48</v>
      </c>
      <c r="B7" s="2">
        <v>80</v>
      </c>
      <c r="C7" s="2">
        <f>'Hsu 1'!C7+15</f>
        <v>113</v>
      </c>
      <c r="D7" s="2">
        <v>71</v>
      </c>
      <c r="F7" t="str">
        <f>D3</f>
        <v>Method 4</v>
      </c>
      <c r="G7">
        <f>AVERAGE(D4:D11)</f>
        <v>71.875</v>
      </c>
      <c r="H7">
        <f>COUNT(D4:D11)</f>
        <v>8</v>
      </c>
      <c r="I7">
        <f>DEVSQ(D4:D11)</f>
        <v>1270.875</v>
      </c>
    </row>
    <row r="8" spans="1:11" x14ac:dyDescent="0.35">
      <c r="A8" s="2">
        <v>79</v>
      </c>
      <c r="B8" s="2">
        <v>52</v>
      </c>
      <c r="C8" s="2">
        <f>'Hsu 1'!C8+15</f>
        <v>78</v>
      </c>
      <c r="D8" s="2">
        <v>67</v>
      </c>
      <c r="F8" s="5"/>
      <c r="G8" s="5"/>
      <c r="H8" s="5">
        <f>SUM(H4:H7)</f>
        <v>32</v>
      </c>
      <c r="I8" s="5">
        <f>SQRT(SUM(I4:I7)/J8)</f>
        <v>13.39726118066141</v>
      </c>
      <c r="J8" s="5">
        <f>H8-COUNT(H4:H7)</f>
        <v>28</v>
      </c>
      <c r="K8" s="5" t="e">
        <f ca="1">DCRIT1(COUNT(H4:H7),J8,J2)</f>
        <v>#NAME?</v>
      </c>
    </row>
    <row r="9" spans="1:11" ht="15" thickBot="1" x14ac:dyDescent="0.4">
      <c r="A9" s="2">
        <v>61</v>
      </c>
      <c r="B9" s="2">
        <v>79</v>
      </c>
      <c r="C9" s="2">
        <f>'Hsu 1'!C9+15</f>
        <v>98</v>
      </c>
      <c r="D9" s="2">
        <v>51</v>
      </c>
      <c r="F9" t="s">
        <v>13</v>
      </c>
    </row>
    <row r="10" spans="1:11" ht="15" thickTop="1" x14ac:dyDescent="0.35">
      <c r="A10" s="2">
        <v>53</v>
      </c>
      <c r="B10" s="2">
        <v>73</v>
      </c>
      <c r="C10" s="2">
        <f>'Hsu 1'!C10+15</f>
        <v>100</v>
      </c>
      <c r="D10" s="2">
        <v>63</v>
      </c>
      <c r="F10" s="4" t="s">
        <v>7</v>
      </c>
      <c r="G10" s="4" t="s">
        <v>8</v>
      </c>
      <c r="H10" s="4" t="s">
        <v>14</v>
      </c>
      <c r="I10" s="4" t="s">
        <v>15</v>
      </c>
      <c r="J10" s="4" t="s">
        <v>16</v>
      </c>
      <c r="K10" s="4" t="s">
        <v>17</v>
      </c>
    </row>
    <row r="11" spans="1:11" x14ac:dyDescent="0.35">
      <c r="A11" s="6">
        <v>54</v>
      </c>
      <c r="B11" s="6">
        <v>74</v>
      </c>
      <c r="C11" s="6">
        <f>'Hsu 1'!C11+15</f>
        <v>73</v>
      </c>
      <c r="D11" s="6">
        <v>93</v>
      </c>
      <c r="F11" s="5" t="str">
        <f>F4</f>
        <v>Method 1</v>
      </c>
      <c r="G11" s="5">
        <f>G4</f>
        <v>60.375</v>
      </c>
      <c r="H11" s="5" t="e">
        <f ca="1">INDEX_MAX(G$11:G$14,G11)</f>
        <v>#NAME?</v>
      </c>
      <c r="I11" s="5" t="e">
        <f ca="1">G11-INDEX(G$11:G$14,H11)</f>
        <v>#NAME?</v>
      </c>
      <c r="J11" s="5" t="e">
        <f ca="1">MIN(0,G11-INDEX(G$11:G$14,H11)-I$8*K$8*SQRT(1/H4+1/INDEX(H$4:H$7,H11)))</f>
        <v>#NAME?</v>
      </c>
      <c r="K11" s="5" t="e">
        <f ca="1">MAX(0,G11-INDEX(G$11:G$14,H11)+I$8*K$8*SQRT(1/H4+1/INDEX(H$4:H$7,H11)))</f>
        <v>#NAME?</v>
      </c>
    </row>
    <row r="12" spans="1:11" x14ac:dyDescent="0.35">
      <c r="A12" s="2"/>
      <c r="B12" s="2"/>
      <c r="F12" t="str">
        <f t="shared" ref="F12:G14" si="0">F5</f>
        <v>Method 2</v>
      </c>
      <c r="G12">
        <f t="shared" si="0"/>
        <v>77.875</v>
      </c>
      <c r="H12" t="e">
        <f ca="1">INDEX_MAX(G$11:G$14,G12)</f>
        <v>#NAME?</v>
      </c>
      <c r="I12" t="e">
        <f t="shared" ref="I12:I14" ca="1" si="1">G12-INDEX(G$11:G$14,H12)</f>
        <v>#NAME?</v>
      </c>
      <c r="J12" t="e">
        <f t="shared" ref="J12:J14" ca="1" si="2">MIN(0,G12-INDEX(G$11:G$14,H12)-I$8*K$8*SQRT(1/H5+1/INDEX(H$4:H$7,H12)))</f>
        <v>#NAME?</v>
      </c>
      <c r="K12" t="e">
        <f t="shared" ref="K12:K14" ca="1" si="3">MAX(0,G12-INDEX(G$11:G$14,H12)+I$8*K$8*SQRT(1/H5+1/INDEX(H$4:H$7,H12)))</f>
        <v>#NAME?</v>
      </c>
    </row>
    <row r="13" spans="1:11" x14ac:dyDescent="0.35">
      <c r="A13" s="2"/>
      <c r="B13" s="2"/>
      <c r="F13" t="str">
        <f t="shared" si="0"/>
        <v>Method 3</v>
      </c>
      <c r="G13">
        <f t="shared" si="0"/>
        <v>93</v>
      </c>
      <c r="H13" t="e">
        <f ca="1">INDEX_MAX(G$11:G$14,G13)</f>
        <v>#NAME?</v>
      </c>
      <c r="I13" t="e">
        <f t="shared" ca="1" si="1"/>
        <v>#NAME?</v>
      </c>
      <c r="J13" t="e">
        <f t="shared" ca="1" si="2"/>
        <v>#NAME?</v>
      </c>
      <c r="K13" t="e">
        <f t="shared" ca="1" si="3"/>
        <v>#NAME?</v>
      </c>
    </row>
    <row r="14" spans="1:11" x14ac:dyDescent="0.35">
      <c r="A14" s="2"/>
      <c r="B14" s="2"/>
      <c r="F14" s="7" t="str">
        <f t="shared" si="0"/>
        <v>Method 4</v>
      </c>
      <c r="G14" s="7">
        <f t="shared" si="0"/>
        <v>71.875</v>
      </c>
      <c r="H14" s="7" t="e">
        <f ca="1">INDEX_MAX(G$11:G$14,G14)</f>
        <v>#NAME?</v>
      </c>
      <c r="I14" s="7" t="e">
        <f t="shared" ca="1" si="1"/>
        <v>#NAME?</v>
      </c>
      <c r="J14" s="7" t="e">
        <f t="shared" ca="1" si="2"/>
        <v>#NAME?</v>
      </c>
      <c r="K14" s="7" t="e">
        <f t="shared" ca="1" si="3"/>
        <v>#NAME?</v>
      </c>
    </row>
    <row r="15" spans="1:11" x14ac:dyDescent="0.35">
      <c r="A15" s="2"/>
      <c r="B15" s="2"/>
    </row>
    <row r="16" spans="1:11" x14ac:dyDescent="0.35">
      <c r="A16" s="2"/>
      <c r="B16" s="2"/>
    </row>
    <row r="17" spans="1:2" x14ac:dyDescent="0.35">
      <c r="A17" s="2"/>
      <c r="B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Hsu 1</vt:lpstr>
      <vt:lpstr>Hsu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2024-06-29T15:26:50Z</dcterms:created>
  <dcterms:modified xsi:type="dcterms:W3CDTF">2024-06-29T15:31:58Z</dcterms:modified>
</cp:coreProperties>
</file>