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401" documentId="8_{BD2C69B6-660D-4BAF-A39A-52D0C705C466}" xr6:coauthVersionLast="47" xr6:coauthVersionMax="47" xr10:uidLastSave="{96A44873-CE90-4E6F-A907-B3ADF4397032}"/>
  <bookViews>
    <workbookView xWindow="-110" yWindow="-110" windowWidth="19420" windowHeight="10300" xr2:uid="{6955D9F0-3314-46E7-9D57-E73D9A2FBB83}"/>
  </bookViews>
  <sheets>
    <sheet name="Title" sheetId="2" r:id="rId1"/>
    <sheet name="Anova 1" sheetId="1" r:id="rId2"/>
    <sheet name="Anova 2" sheetId="5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" i="5" l="1"/>
  <c r="Z22" i="5"/>
  <c r="Z21" i="5"/>
  <c r="Z20" i="5"/>
  <c r="Z19" i="5"/>
  <c r="T22" i="5"/>
  <c r="U21" i="5"/>
  <c r="T21" i="5"/>
  <c r="V21" i="5" s="1"/>
  <c r="U20" i="5"/>
  <c r="T20" i="5"/>
  <c r="V20" i="5" s="1"/>
  <c r="T18" i="5" a="1"/>
  <c r="T18" i="5" s="1"/>
  <c r="U13" i="5" s="1"/>
  <c r="F3" i="5" a="1"/>
  <c r="F3" i="5" s="1"/>
  <c r="AB3" i="5" s="1" a="1"/>
  <c r="AB3" i="5" s="1"/>
  <c r="W21" i="1"/>
  <c r="W20" i="1"/>
  <c r="W19" i="1"/>
  <c r="Q18" i="1" a="1"/>
  <c r="R20" i="1" s="1"/>
  <c r="Y3" i="1" a="1"/>
  <c r="Y3" i="1" s="1"/>
  <c r="F3" i="1" a="1"/>
  <c r="F3" i="1" s="1"/>
  <c r="K3" i="1" s="1"/>
  <c r="B12" i="1"/>
  <c r="C12" i="1"/>
  <c r="D12" i="1"/>
  <c r="A12" i="1"/>
  <c r="S19" i="5" a="1"/>
  <c r="S20" i="5" s="1"/>
  <c r="D16" i="5"/>
  <c r="C16" i="5"/>
  <c r="B16" i="5"/>
  <c r="D15" i="5"/>
  <c r="C15" i="5"/>
  <c r="B15" i="5"/>
  <c r="P19" i="1" a="1"/>
  <c r="P20" i="1" s="1"/>
  <c r="Q21" i="1" l="1"/>
  <c r="R21" i="1"/>
  <c r="U22" i="5"/>
  <c r="V22" i="5" s="1"/>
  <c r="U18" i="5"/>
  <c r="T19" i="5"/>
  <c r="T23" i="5"/>
  <c r="U19" i="5"/>
  <c r="V18" i="5"/>
  <c r="Q18" i="1"/>
  <c r="R13" i="1" s="1"/>
  <c r="R18" i="1"/>
  <c r="Q19" i="1"/>
  <c r="R19" i="1"/>
  <c r="Q20" i="1"/>
  <c r="U23" i="5"/>
  <c r="S19" i="5"/>
  <c r="S23" i="5"/>
  <c r="S22" i="5"/>
  <c r="S21" i="5"/>
  <c r="K4" i="5"/>
  <c r="K8" i="5"/>
  <c r="K12" i="5"/>
  <c r="K16" i="5"/>
  <c r="K20" i="5"/>
  <c r="K24" i="5"/>
  <c r="J9" i="5"/>
  <c r="J21" i="5"/>
  <c r="L21" i="5"/>
  <c r="J6" i="5"/>
  <c r="J14" i="5"/>
  <c r="J22" i="5"/>
  <c r="J26" i="5"/>
  <c r="K10" i="5"/>
  <c r="K18" i="5"/>
  <c r="L6" i="5"/>
  <c r="L14" i="5"/>
  <c r="L26" i="5"/>
  <c r="J15" i="5"/>
  <c r="L3" i="5"/>
  <c r="K23" i="5"/>
  <c r="L11" i="5"/>
  <c r="L19" i="5"/>
  <c r="J8" i="5"/>
  <c r="J20" i="5"/>
  <c r="J24" i="5"/>
  <c r="L4" i="5"/>
  <c r="L8" i="5"/>
  <c r="L12" i="5"/>
  <c r="L16" i="5"/>
  <c r="L20" i="5"/>
  <c r="L24" i="5"/>
  <c r="J5" i="5"/>
  <c r="J13" i="5"/>
  <c r="J17" i="5"/>
  <c r="J25" i="5"/>
  <c r="J18" i="5"/>
  <c r="K6" i="5"/>
  <c r="K22" i="5"/>
  <c r="K26" i="5"/>
  <c r="L22" i="5"/>
  <c r="J7" i="5"/>
  <c r="J19" i="5"/>
  <c r="K11" i="5"/>
  <c r="K19" i="5"/>
  <c r="K3" i="5"/>
  <c r="L23" i="5"/>
  <c r="J4" i="5"/>
  <c r="J12" i="5"/>
  <c r="J16" i="5"/>
  <c r="K5" i="5"/>
  <c r="K9" i="5"/>
  <c r="K13" i="5"/>
  <c r="K17" i="5"/>
  <c r="K21" i="5"/>
  <c r="K25" i="5"/>
  <c r="L5" i="5"/>
  <c r="L9" i="5"/>
  <c r="L13" i="5"/>
  <c r="L17" i="5"/>
  <c r="L25" i="5"/>
  <c r="J10" i="5"/>
  <c r="K14" i="5"/>
  <c r="L10" i="5"/>
  <c r="L18" i="5"/>
  <c r="J11" i="5"/>
  <c r="J23" i="5"/>
  <c r="K7" i="5"/>
  <c r="K15" i="5"/>
  <c r="L7" i="5"/>
  <c r="L15" i="5"/>
  <c r="O15" i="5"/>
  <c r="O3" i="5"/>
  <c r="O4" i="5"/>
  <c r="O16" i="5"/>
  <c r="O7" i="5"/>
  <c r="O19" i="5"/>
  <c r="O22" i="5"/>
  <c r="O23" i="5"/>
  <c r="O12" i="5"/>
  <c r="O25" i="5"/>
  <c r="O26" i="5"/>
  <c r="O5" i="5"/>
  <c r="O6" i="5"/>
  <c r="O18" i="5"/>
  <c r="O8" i="5"/>
  <c r="O20" i="5"/>
  <c r="O11" i="5"/>
  <c r="O24" i="5"/>
  <c r="O13" i="5"/>
  <c r="O14" i="5"/>
  <c r="O17" i="5"/>
  <c r="O9" i="5"/>
  <c r="O21" i="5"/>
  <c r="O10" i="5"/>
  <c r="I4" i="1"/>
  <c r="I8" i="1"/>
  <c r="I12" i="1"/>
  <c r="I16" i="1"/>
  <c r="I20" i="1"/>
  <c r="I24" i="1"/>
  <c r="I28" i="1"/>
  <c r="L29" i="1"/>
  <c r="J4" i="1"/>
  <c r="J8" i="1"/>
  <c r="J12" i="1"/>
  <c r="J16" i="1"/>
  <c r="J20" i="1"/>
  <c r="J24" i="1"/>
  <c r="J28" i="1"/>
  <c r="L6" i="1"/>
  <c r="L18" i="1"/>
  <c r="L30" i="1"/>
  <c r="I9" i="1"/>
  <c r="I13" i="1"/>
  <c r="I21" i="1"/>
  <c r="I25" i="1"/>
  <c r="I6" i="1"/>
  <c r="J10" i="1"/>
  <c r="J14" i="1"/>
  <c r="J18" i="1"/>
  <c r="J30" i="1"/>
  <c r="L24" i="1"/>
  <c r="K10" i="1"/>
  <c r="K26" i="1"/>
  <c r="L13" i="1"/>
  <c r="L25" i="1"/>
  <c r="I7" i="1"/>
  <c r="I11" i="1"/>
  <c r="I15" i="1"/>
  <c r="I19" i="1"/>
  <c r="I23" i="1"/>
  <c r="I27" i="1"/>
  <c r="I31" i="1"/>
  <c r="J11" i="1"/>
  <c r="J15" i="1"/>
  <c r="J19" i="1"/>
  <c r="J31" i="1"/>
  <c r="L27" i="1"/>
  <c r="K7" i="1"/>
  <c r="K19" i="1"/>
  <c r="L4" i="1"/>
  <c r="K4" i="1"/>
  <c r="K8" i="1"/>
  <c r="K12" i="1"/>
  <c r="K16" i="1"/>
  <c r="K20" i="1"/>
  <c r="K24" i="1"/>
  <c r="K28" i="1"/>
  <c r="L7" i="1"/>
  <c r="L19" i="1"/>
  <c r="L31" i="1"/>
  <c r="I5" i="1"/>
  <c r="I17" i="1"/>
  <c r="I29" i="1"/>
  <c r="L8" i="1"/>
  <c r="L20" i="1"/>
  <c r="L3" i="1"/>
  <c r="J27" i="1"/>
  <c r="L15" i="1"/>
  <c r="K11" i="1"/>
  <c r="K27" i="1"/>
  <c r="L16" i="1"/>
  <c r="L17" i="1"/>
  <c r="J5" i="1"/>
  <c r="J9" i="1"/>
  <c r="J13" i="1"/>
  <c r="J17" i="1"/>
  <c r="J21" i="1"/>
  <c r="J25" i="1"/>
  <c r="J29" i="1"/>
  <c r="L9" i="1"/>
  <c r="L21" i="1"/>
  <c r="K5" i="1"/>
  <c r="K9" i="1"/>
  <c r="K13" i="1"/>
  <c r="K17" i="1"/>
  <c r="K21" i="1"/>
  <c r="K25" i="1"/>
  <c r="K29" i="1"/>
  <c r="L10" i="1"/>
  <c r="L22" i="1"/>
  <c r="I10" i="1"/>
  <c r="I14" i="1"/>
  <c r="I18" i="1"/>
  <c r="I22" i="1"/>
  <c r="I26" i="1"/>
  <c r="I30" i="1"/>
  <c r="L11" i="1"/>
  <c r="L23" i="1"/>
  <c r="J6" i="1"/>
  <c r="J22" i="1"/>
  <c r="J26" i="1"/>
  <c r="L12" i="1"/>
  <c r="K6" i="1"/>
  <c r="K14" i="1"/>
  <c r="K18" i="1"/>
  <c r="K22" i="1"/>
  <c r="K30" i="1"/>
  <c r="L14" i="1"/>
  <c r="L26" i="1"/>
  <c r="J7" i="1"/>
  <c r="J23" i="1"/>
  <c r="K15" i="1"/>
  <c r="K23" i="1"/>
  <c r="K31" i="1"/>
  <c r="L28" i="1"/>
  <c r="L5" i="1"/>
  <c r="P21" i="1"/>
  <c r="P19" i="1"/>
  <c r="V19" i="5" l="1"/>
  <c r="V23" i="5"/>
  <c r="M17" i="5"/>
  <c r="N17" i="5"/>
  <c r="M14" i="5"/>
  <c r="N14" i="5"/>
  <c r="M13" i="5"/>
  <c r="N13" i="5"/>
  <c r="M6" i="5"/>
  <c r="N6" i="5"/>
  <c r="M5" i="5"/>
  <c r="N5" i="5"/>
  <c r="M21" i="5"/>
  <c r="N21" i="5"/>
  <c r="M23" i="5"/>
  <c r="N23" i="5"/>
  <c r="M19" i="5"/>
  <c r="N19" i="5"/>
  <c r="M15" i="5"/>
  <c r="N15" i="5"/>
  <c r="M9" i="5"/>
  <c r="N9" i="5"/>
  <c r="M11" i="5"/>
  <c r="N11" i="5"/>
  <c r="M7" i="5"/>
  <c r="N7" i="5"/>
  <c r="M4" i="5"/>
  <c r="N4" i="5"/>
  <c r="M25" i="5"/>
  <c r="N25" i="5"/>
  <c r="M8" i="5"/>
  <c r="N8" i="5"/>
  <c r="M22" i="5"/>
  <c r="N22" i="5"/>
  <c r="M10" i="5"/>
  <c r="N10" i="5"/>
  <c r="M16" i="5"/>
  <c r="N16" i="5"/>
  <c r="M24" i="5"/>
  <c r="N24" i="5"/>
  <c r="U15" i="5"/>
  <c r="T9" i="5"/>
  <c r="T15" i="5" s="1"/>
  <c r="M12" i="5"/>
  <c r="N12" i="5"/>
  <c r="M18" i="5"/>
  <c r="N18" i="5"/>
  <c r="M20" i="5"/>
  <c r="N20" i="5"/>
  <c r="M26" i="5"/>
  <c r="N26" i="5"/>
  <c r="J3" i="5"/>
  <c r="J3" i="1"/>
  <c r="I3" i="1"/>
  <c r="R15" i="1"/>
  <c r="Q9" i="1"/>
  <c r="Q15" i="1" s="1"/>
  <c r="N3" i="5" l="1"/>
  <c r="M3" i="5"/>
  <c r="T13" i="5" s="1"/>
  <c r="T14" i="5" s="1"/>
  <c r="P3" i="5" a="1"/>
  <c r="P3" i="5" s="1"/>
  <c r="M3" i="1" a="1"/>
  <c r="Q13" i="1"/>
  <c r="Q14" i="1" s="1"/>
  <c r="W22" i="5" l="1"/>
  <c r="X22" i="5"/>
  <c r="Y22" i="5"/>
  <c r="W20" i="5"/>
  <c r="Y18" i="5"/>
  <c r="X21" i="5"/>
  <c r="X18" i="5"/>
  <c r="X20" i="5"/>
  <c r="Y23" i="5"/>
  <c r="W21" i="5"/>
  <c r="Y20" i="5"/>
  <c r="X23" i="5"/>
  <c r="W19" i="5"/>
  <c r="Y19" i="5"/>
  <c r="X19" i="5"/>
  <c r="Y21" i="5"/>
  <c r="W18" i="5"/>
  <c r="W23" i="5"/>
  <c r="M3" i="1"/>
  <c r="N3" i="1" s="1"/>
  <c r="N25" i="1"/>
  <c r="N15" i="1"/>
  <c r="N8" i="1"/>
  <c r="N24" i="1"/>
  <c r="N26" i="1"/>
  <c r="N19" i="1"/>
  <c r="N13" i="1"/>
  <c r="N16" i="1"/>
  <c r="N21" i="1"/>
  <c r="N28" i="1"/>
  <c r="N14" i="1"/>
  <c r="N18" i="1"/>
  <c r="N27" i="1"/>
  <c r="N23" i="1"/>
  <c r="N29" i="1"/>
  <c r="N11" i="1"/>
  <c r="N5" i="1"/>
  <c r="N7" i="1"/>
  <c r="N12" i="1"/>
  <c r="N30" i="1"/>
  <c r="N31" i="1"/>
  <c r="N6" i="1"/>
  <c r="N4" i="1"/>
  <c r="N10" i="1"/>
  <c r="N20" i="1"/>
  <c r="N17" i="1"/>
  <c r="N22" i="1"/>
  <c r="N9" i="1"/>
  <c r="S20" i="1"/>
  <c r="T20" i="1" s="1"/>
  <c r="U20" i="1"/>
  <c r="V20" i="1"/>
  <c r="U19" i="1"/>
  <c r="V19" i="1"/>
  <c r="S19" i="1"/>
  <c r="T19" i="1" s="1"/>
  <c r="V18" i="1"/>
  <c r="U18" i="1"/>
  <c r="S18" i="1"/>
  <c r="T18" i="1" s="1"/>
  <c r="V21" i="1"/>
  <c r="S21" i="1"/>
  <c r="T21" i="1" s="1"/>
  <c r="U21" i="1"/>
  <c r="Q3" i="5" l="1"/>
  <c r="Q21" i="5"/>
  <c r="Q11" i="5"/>
  <c r="Q8" i="5"/>
  <c r="Q26" i="5"/>
  <c r="Q7" i="5"/>
  <c r="Q4" i="5"/>
  <c r="Q9" i="5"/>
  <c r="Q20" i="5"/>
  <c r="Q18" i="5"/>
  <c r="Q25" i="5"/>
  <c r="Q16" i="5"/>
  <c r="Q17" i="5"/>
  <c r="Q12" i="5"/>
  <c r="Q13" i="5"/>
  <c r="Q15" i="5"/>
  <c r="Q10" i="5"/>
  <c r="Q19" i="5"/>
  <c r="Q14" i="5"/>
  <c r="Q23" i="5"/>
  <c r="Q6" i="5"/>
  <c r="Q22" i="5"/>
  <c r="Q24" i="5"/>
  <c r="Q5" i="5"/>
  <c r="S13" i="1" l="1"/>
  <c r="R14" i="1"/>
  <c r="Q6" i="1"/>
  <c r="Q5" i="1" l="1"/>
  <c r="Q7" i="1"/>
  <c r="T7" i="1"/>
  <c r="T5" i="1"/>
  <c r="T6" i="1" s="1"/>
  <c r="S14" i="1"/>
  <c r="Q8" i="1" s="1"/>
  <c r="T13" i="1" l="1"/>
  <c r="U13" i="1" s="1"/>
  <c r="V13" i="1" s="1"/>
  <c r="U14" i="5" l="1"/>
  <c r="V14" i="5" s="1"/>
  <c r="V13" i="5"/>
  <c r="W5" i="5"/>
  <c r="W6" i="5" s="1"/>
  <c r="T6" i="5"/>
  <c r="T5" i="5"/>
  <c r="T7" i="5"/>
  <c r="T8" i="5" l="1"/>
  <c r="W13" i="5"/>
  <c r="X13" i="5" s="1"/>
  <c r="Y13" i="5" s="1"/>
  <c r="W7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<sst xmlns="http://schemas.openxmlformats.org/spreadsheetml/2006/main" count="115" uniqueCount="54">
  <si>
    <t>One-way ANOVA Residuals</t>
  </si>
  <si>
    <t>Method 1</t>
  </si>
  <si>
    <t>Method 2</t>
  </si>
  <si>
    <t>Method 3</t>
  </si>
  <si>
    <t>Method 4</t>
  </si>
  <si>
    <t>p-value</t>
  </si>
  <si>
    <t>Real Statistics Using Excel</t>
  </si>
  <si>
    <t>Updated</t>
  </si>
  <si>
    <t>Copyright © 2013 - 2024 Charles Zaiontz</t>
  </si>
  <si>
    <t>t1</t>
  </si>
  <si>
    <t>t2</t>
  </si>
  <si>
    <t>t3</t>
  </si>
  <si>
    <t>score</t>
  </si>
  <si>
    <t>Regression Analysis</t>
  </si>
  <si>
    <t>OVERALL FIT</t>
  </si>
  <si>
    <t>Multiple R</t>
  </si>
  <si>
    <t>R Square</t>
  </si>
  <si>
    <t>Adjusted R Square</t>
  </si>
  <si>
    <t>Standard Error</t>
  </si>
  <si>
    <t>Observations</t>
  </si>
  <si>
    <t>AIC</t>
  </si>
  <si>
    <t>AICc</t>
  </si>
  <si>
    <t>SBC</t>
  </si>
  <si>
    <t>ANOVA</t>
  </si>
  <si>
    <t>Alpha</t>
  </si>
  <si>
    <t>df</t>
  </si>
  <si>
    <t>SS</t>
  </si>
  <si>
    <t>MS</t>
  </si>
  <si>
    <t>F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</si>
  <si>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</si>
  <si>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</si>
  <si>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</si>
  <si>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</si>
  <si>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</si>
  <si>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</si>
  <si>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</si>
  <si>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</si>
  <si>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</si>
  <si>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</si>
  <si>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</si>
  <si>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residual</t>
  </si>
  <si>
    <t>pred</t>
  </si>
  <si>
    <t>res</t>
  </si>
  <si>
    <t>Crop</t>
  </si>
  <si>
    <t>Fertilizer</t>
  </si>
  <si>
    <t>Corn</t>
  </si>
  <si>
    <t>Soy</t>
  </si>
  <si>
    <t>Rice</t>
  </si>
  <si>
    <t>Blend X</t>
  </si>
  <si>
    <t>Blend Y</t>
  </si>
  <si>
    <t>residuals</t>
  </si>
  <si>
    <t>t1*t2</t>
  </si>
  <si>
    <t>t1*t3</t>
  </si>
  <si>
    <t>ANOVA Residuals via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</si>
</sst>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5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9A4B-39AC-4578-B75E-00EE1A463294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</v>
      </c>
    </row>
    <row r="2" spans="1:2" x14ac:dyDescent="0.35">
      <c r="A2" t="s">
        <v>53</v>
      </c>
    </row>
    <row r="4" spans="1:2" x14ac:dyDescent="0.35">
      <c r="A4" t="s">
        <v>7</v>
      </c>
      <c r="B4" s="6">
        <v>45462</v>
      </c>
    </row>
    <row r="6" spans="1:2" x14ac:dyDescent="0.35">
      <c r="A6" s="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5A4F-8664-4C8E-9C1B-FEA488F6723C}">
  <sheetPr codeName="Sheet1"/>
  <dimension ref="A1:Y31"/>
  <sheetViews>
    <sheetView workbookViewId="0"/>
  </sheetViews>
  <sheetFormatPr defaultRowHeight="14.5" x14ac:dyDescent="0.35"/>
  <cols>
    <col min="7" max="7" width="5.453125" customWidth="1"/>
    <col min="9" max="13" width="7.90625" customWidth="1"/>
    <col min="14" max="14" width="8.7265625" customWidth="1"/>
    <col min="16" max="16" width="15.1796875" customWidth="1"/>
  </cols>
  <sheetData>
    <row r="1" spans="1:25" x14ac:dyDescent="0.35">
      <c r="A1" t="s">
        <v>0</v>
      </c>
      <c r="I1" t="s">
        <v>1</v>
      </c>
      <c r="J1" t="s">
        <v>2</v>
      </c>
      <c r="K1" t="s">
        <v>3</v>
      </c>
    </row>
    <row r="2" spans="1:25" x14ac:dyDescent="0.35">
      <c r="I2" s="5" t="s">
        <v>9</v>
      </c>
      <c r="J2" s="5" t="s">
        <v>10</v>
      </c>
      <c r="K2" s="5" t="s">
        <v>11</v>
      </c>
      <c r="L2" s="5" t="s">
        <v>12</v>
      </c>
      <c r="M2" s="5" t="s">
        <v>41</v>
      </c>
      <c r="N2" s="5" t="s">
        <v>42</v>
      </c>
      <c r="P2" t="s">
        <v>13</v>
      </c>
      <c r="Y2" s="5" t="s">
        <v>40</v>
      </c>
    </row>
    <row r="3" spans="1:25" x14ac:dyDescent="0.35">
      <c r="A3" s="3" t="s">
        <v>1</v>
      </c>
      <c r="B3" s="3" t="s">
        <v>2</v>
      </c>
      <c r="C3" s="3" t="s">
        <v>3</v>
      </c>
      <c r="D3" s="3" t="s">
        <v>4</v>
      </c>
      <c r="F3" t="e" cm="1">
        <f t="array" aca="1" ref="F3" ca="1">Anova1Std(A3:D11)</f>
        <v>#NAME?</v>
      </c>
      <c r="I3" t="e">
        <f ca="1">IF($F3=I$1,1,0)</f>
        <v>#NAME?</v>
      </c>
      <c r="J3" t="e">
        <f t="shared" ref="J3:K18" ca="1" si="0">IF($F3=J$1,1,0)</f>
        <v>#NAME?</v>
      </c>
      <c r="K3" t="e">
        <f ca="1">IF($F3=K$1,1,0)</f>
        <v>#NAME?</v>
      </c>
      <c r="L3">
        <f>G3</f>
        <v>0</v>
      </c>
      <c r="M3" t="e" cm="1">
        <f t="array" aca="1" ref="M3" ca="1">Q18+MMULT(I3:K31,Q19:Q21)</f>
        <v>#NAME?</v>
      </c>
      <c r="N3" t="e">
        <f ca="1">L3-M3</f>
        <v>#NAME?</v>
      </c>
      <c r="Y3" t="e" cm="1">
        <f t="array" aca="1" ref="Y3" ca="1">Anova1ResX(A4:D11)</f>
        <v>#NAME?</v>
      </c>
    </row>
    <row r="4" spans="1:25" ht="15" thickBot="1" x14ac:dyDescent="0.4">
      <c r="A4" s="1">
        <v>51</v>
      </c>
      <c r="B4" s="1">
        <v>82</v>
      </c>
      <c r="C4" s="1">
        <v>79</v>
      </c>
      <c r="D4" s="1">
        <v>85</v>
      </c>
      <c r="I4">
        <f t="shared" ref="I4:K31" si="1">IF($F4=I$1,1,0)</f>
        <v>0</v>
      </c>
      <c r="J4">
        <f t="shared" si="0"/>
        <v>0</v>
      </c>
      <c r="K4">
        <f t="shared" si="0"/>
        <v>0</v>
      </c>
      <c r="L4">
        <f t="shared" ref="L4:L31" si="2">G4</f>
        <v>0</v>
      </c>
      <c r="N4">
        <f t="shared" ref="N4:N31" si="3">L4-M4</f>
        <v>0</v>
      </c>
      <c r="P4" s="9" t="s">
        <v>14</v>
      </c>
      <c r="Q4" s="9"/>
      <c r="S4" s="9"/>
      <c r="T4" s="9"/>
    </row>
    <row r="5" spans="1:25" ht="15" thickTop="1" x14ac:dyDescent="0.35">
      <c r="A5" s="1">
        <v>87</v>
      </c>
      <c r="B5" s="1">
        <v>91</v>
      </c>
      <c r="C5" s="1">
        <v>84</v>
      </c>
      <c r="D5" s="1">
        <v>80</v>
      </c>
      <c r="I5">
        <f t="shared" si="1"/>
        <v>0</v>
      </c>
      <c r="J5">
        <f t="shared" si="0"/>
        <v>0</v>
      </c>
      <c r="K5">
        <f t="shared" si="0"/>
        <v>0</v>
      </c>
      <c r="L5">
        <f t="shared" si="2"/>
        <v>0</v>
      </c>
      <c r="N5">
        <f t="shared" si="3"/>
        <v>0</v>
      </c>
      <c r="P5" t="s">
        <v>15</v>
      </c>
      <c r="Q5" t="e">
        <f ca="1">SQRT(Q6)</f>
        <v>#NAME?</v>
      </c>
      <c r="S5" t="s">
        <v>20</v>
      </c>
      <c r="T5" t="e">
        <f ca="1">Q9*LN(R14/Q9)+2*(Q13+1)</f>
        <v>#NAME?</v>
      </c>
    </row>
    <row r="6" spans="1:25" x14ac:dyDescent="0.35">
      <c r="A6" s="1">
        <v>50</v>
      </c>
      <c r="B6" s="1">
        <v>92</v>
      </c>
      <c r="C6" s="1">
        <v>74</v>
      </c>
      <c r="D6" s="1">
        <v>65</v>
      </c>
      <c r="I6">
        <f t="shared" si="1"/>
        <v>0</v>
      </c>
      <c r="J6">
        <f t="shared" si="0"/>
        <v>0</v>
      </c>
      <c r="K6">
        <f t="shared" si="0"/>
        <v>0</v>
      </c>
      <c r="L6">
        <f t="shared" si="2"/>
        <v>0</v>
      </c>
      <c r="N6">
        <f t="shared" si="3"/>
        <v>0</v>
      </c>
      <c r="P6" t="s">
        <v>16</v>
      </c>
      <c r="Q6" t="e">
        <f ca="1">R13/R15</f>
        <v>#NAME?</v>
      </c>
      <c r="S6" t="s">
        <v>21</v>
      </c>
      <c r="T6" t="e">
        <f ca="1">T5+2*(Q13+2)*(Q13+3)/(Q9-Q13-3)</f>
        <v>#NAME?</v>
      </c>
    </row>
    <row r="7" spans="1:25" x14ac:dyDescent="0.35">
      <c r="A7" s="1">
        <v>48</v>
      </c>
      <c r="B7" s="1">
        <v>80</v>
      </c>
      <c r="C7" s="1">
        <v>98</v>
      </c>
      <c r="D7" s="1">
        <v>71</v>
      </c>
      <c r="I7">
        <f t="shared" si="1"/>
        <v>0</v>
      </c>
      <c r="J7">
        <f t="shared" si="0"/>
        <v>0</v>
      </c>
      <c r="K7">
        <f t="shared" si="0"/>
        <v>0</v>
      </c>
      <c r="L7">
        <f t="shared" si="2"/>
        <v>0</v>
      </c>
      <c r="N7">
        <f t="shared" si="3"/>
        <v>0</v>
      </c>
      <c r="P7" t="s">
        <v>17</v>
      </c>
      <c r="Q7" t="e">
        <f ca="1">1-(1-Q6)*(Q9-1)/(Q9-Q13-1)</f>
        <v>#NAME?</v>
      </c>
      <c r="S7" s="4" t="s">
        <v>22</v>
      </c>
      <c r="T7" s="4" t="e">
        <f ca="1">Q9*LN(R14/Q9)+(Q13+1)*LN(Q9)</f>
        <v>#NAME?</v>
      </c>
    </row>
    <row r="8" spans="1:25" x14ac:dyDescent="0.35">
      <c r="A8" s="1">
        <v>79</v>
      </c>
      <c r="B8" s="1">
        <v>52</v>
      </c>
      <c r="C8" s="1">
        <v>63</v>
      </c>
      <c r="D8" s="1">
        <v>67</v>
      </c>
      <c r="I8">
        <f t="shared" si="1"/>
        <v>0</v>
      </c>
      <c r="J8">
        <f t="shared" si="0"/>
        <v>0</v>
      </c>
      <c r="K8">
        <f t="shared" si="0"/>
        <v>0</v>
      </c>
      <c r="L8">
        <f t="shared" si="2"/>
        <v>0</v>
      </c>
      <c r="N8">
        <f t="shared" si="3"/>
        <v>0</v>
      </c>
      <c r="P8" t="s">
        <v>18</v>
      </c>
      <c r="Q8" t="e">
        <f ca="1">SQRT(S14)</f>
        <v>#NAME?</v>
      </c>
    </row>
    <row r="9" spans="1:25" x14ac:dyDescent="0.35">
      <c r="A9" s="1">
        <v>61</v>
      </c>
      <c r="B9" s="1">
        <v>79</v>
      </c>
      <c r="C9" s="1">
        <v>83</v>
      </c>
      <c r="D9" s="1">
        <v>51</v>
      </c>
      <c r="I9">
        <f t="shared" si="1"/>
        <v>0</v>
      </c>
      <c r="J9">
        <f t="shared" si="0"/>
        <v>0</v>
      </c>
      <c r="K9">
        <f t="shared" si="0"/>
        <v>0</v>
      </c>
      <c r="L9">
        <f t="shared" si="2"/>
        <v>0</v>
      </c>
      <c r="N9">
        <f t="shared" si="3"/>
        <v>0</v>
      </c>
      <c r="P9" s="4" t="s">
        <v>19</v>
      </c>
      <c r="Q9" s="4">
        <f>COUNT(L3:L31)</f>
        <v>29</v>
      </c>
    </row>
    <row r="10" spans="1:25" x14ac:dyDescent="0.35">
      <c r="A10" s="1">
        <v>53</v>
      </c>
      <c r="B10" s="1">
        <v>73</v>
      </c>
      <c r="C10" s="1">
        <v>85</v>
      </c>
      <c r="D10" s="1"/>
      <c r="I10">
        <f t="shared" si="1"/>
        <v>0</v>
      </c>
      <c r="J10">
        <f t="shared" si="0"/>
        <v>0</v>
      </c>
      <c r="K10">
        <f t="shared" si="0"/>
        <v>0</v>
      </c>
      <c r="L10">
        <f t="shared" si="2"/>
        <v>0</v>
      </c>
      <c r="N10">
        <f t="shared" si="3"/>
        <v>0</v>
      </c>
    </row>
    <row r="11" spans="1:25" ht="15" thickBot="1" x14ac:dyDescent="0.4">
      <c r="A11" s="2"/>
      <c r="B11" s="2">
        <v>74</v>
      </c>
      <c r="C11" s="2">
        <v>58</v>
      </c>
      <c r="D11" s="2"/>
      <c r="I11">
        <f t="shared" si="1"/>
        <v>0</v>
      </c>
      <c r="J11">
        <f t="shared" si="0"/>
        <v>0</v>
      </c>
      <c r="K11">
        <f t="shared" si="0"/>
        <v>0</v>
      </c>
      <c r="L11">
        <f t="shared" si="2"/>
        <v>0</v>
      </c>
      <c r="N11">
        <f t="shared" si="3"/>
        <v>0</v>
      </c>
      <c r="P11" t="s">
        <v>23</v>
      </c>
      <c r="T11" s="1" t="s">
        <v>24</v>
      </c>
      <c r="U11" s="1">
        <v>0.05</v>
      </c>
    </row>
    <row r="12" spans="1:25" ht="15" thickTop="1" x14ac:dyDescent="0.35">
      <c r="A12">
        <f>AVERAGE(A4:A11)</f>
        <v>61.285714285714285</v>
      </c>
      <c r="B12">
        <f t="shared" ref="B12:D12" si="4">AVERAGE(B4:B11)</f>
        <v>77.875</v>
      </c>
      <c r="C12">
        <f t="shared" si="4"/>
        <v>78</v>
      </c>
      <c r="D12">
        <f t="shared" si="4"/>
        <v>69.833333333333329</v>
      </c>
      <c r="I12">
        <f t="shared" si="1"/>
        <v>0</v>
      </c>
      <c r="J12">
        <f t="shared" si="0"/>
        <v>0</v>
      </c>
      <c r="K12">
        <f t="shared" si="0"/>
        <v>0</v>
      </c>
      <c r="L12">
        <f t="shared" si="2"/>
        <v>0</v>
      </c>
      <c r="N12">
        <f t="shared" si="3"/>
        <v>0</v>
      </c>
      <c r="P12" s="10"/>
      <c r="Q12" s="10" t="s">
        <v>25</v>
      </c>
      <c r="R12" s="10" t="s">
        <v>26</v>
      </c>
      <c r="S12" s="10" t="s">
        <v>27</v>
      </c>
      <c r="T12" s="10" t="s">
        <v>28</v>
      </c>
      <c r="U12" s="10" t="s">
        <v>5</v>
      </c>
      <c r="V12" s="10" t="s">
        <v>29</v>
      </c>
    </row>
    <row r="13" spans="1:25" x14ac:dyDescent="0.35">
      <c r="I13">
        <f t="shared" si="1"/>
        <v>0</v>
      </c>
      <c r="J13">
        <f t="shared" si="0"/>
        <v>0</v>
      </c>
      <c r="K13">
        <f t="shared" si="0"/>
        <v>0</v>
      </c>
      <c r="L13">
        <f t="shared" si="2"/>
        <v>0</v>
      </c>
      <c r="N13">
        <f t="shared" si="3"/>
        <v>0</v>
      </c>
      <c r="P13" t="s">
        <v>30</v>
      </c>
      <c r="Q13">
        <f ca="1">COUNT(I3:K3)</f>
        <v>0</v>
      </c>
      <c r="R13" t="e">
        <f ca="1">DEVSQ(MMULT(DEsign(I3:K31),Q18:Q21))</f>
        <v>#NAME?</v>
      </c>
      <c r="S13" t="e">
        <f ca="1">R13/Q13</f>
        <v>#NAME?</v>
      </c>
      <c r="T13" t="e">
        <f ca="1">S13/S14</f>
        <v>#NAME?</v>
      </c>
      <c r="U13" t="e">
        <f ca="1">_xlfn.F.DIST.RT(T13,Q13,Q14)</f>
        <v>#NAME?</v>
      </c>
      <c r="V13" s="1" t="e">
        <f ca="1">IF(U13&lt;U11,"yes","no")</f>
        <v>#NAME?</v>
      </c>
    </row>
    <row r="14" spans="1:25" x14ac:dyDescent="0.35">
      <c r="I14">
        <f t="shared" si="1"/>
        <v>0</v>
      </c>
      <c r="J14">
        <f t="shared" si="0"/>
        <v>0</v>
      </c>
      <c r="K14">
        <f t="shared" si="0"/>
        <v>0</v>
      </c>
      <c r="L14">
        <f t="shared" si="2"/>
        <v>0</v>
      </c>
      <c r="N14">
        <f t="shared" si="3"/>
        <v>0</v>
      </c>
      <c r="P14" t="s">
        <v>31</v>
      </c>
      <c r="Q14">
        <f ca="1">Q15-Q13</f>
        <v>28</v>
      </c>
      <c r="R14" t="e">
        <f ca="1">R15-R13</f>
        <v>#NAME?</v>
      </c>
      <c r="S14" t="e">
        <f ca="1">R14/Q14</f>
        <v>#NAME?</v>
      </c>
    </row>
    <row r="15" spans="1:25" x14ac:dyDescent="0.35">
      <c r="I15">
        <f t="shared" si="1"/>
        <v>0</v>
      </c>
      <c r="J15">
        <f t="shared" si="0"/>
        <v>0</v>
      </c>
      <c r="K15">
        <f t="shared" si="0"/>
        <v>0</v>
      </c>
      <c r="L15">
        <f t="shared" si="2"/>
        <v>0</v>
      </c>
      <c r="N15">
        <f t="shared" si="3"/>
        <v>0</v>
      </c>
      <c r="P15" s="4" t="s">
        <v>32</v>
      </c>
      <c r="Q15" s="4">
        <f>Q9-1</f>
        <v>28</v>
      </c>
      <c r="R15" s="4">
        <f>DEVSQ(L3:L31)</f>
        <v>0</v>
      </c>
      <c r="S15" s="4"/>
      <c r="T15" s="4"/>
      <c r="U15" s="4"/>
      <c r="V15" s="4"/>
    </row>
    <row r="16" spans="1:25" ht="15" thickBot="1" x14ac:dyDescent="0.4">
      <c r="I16">
        <f t="shared" si="1"/>
        <v>0</v>
      </c>
      <c r="J16">
        <f t="shared" si="0"/>
        <v>0</v>
      </c>
      <c r="K16">
        <f t="shared" si="0"/>
        <v>0</v>
      </c>
      <c r="L16">
        <f t="shared" si="2"/>
        <v>0</v>
      </c>
      <c r="N16">
        <f t="shared" si="3"/>
        <v>0</v>
      </c>
    </row>
    <row r="17" spans="1:25" ht="15" thickTop="1" x14ac:dyDescent="0.35">
      <c r="I17">
        <f t="shared" si="1"/>
        <v>0</v>
      </c>
      <c r="J17">
        <f t="shared" si="0"/>
        <v>0</v>
      </c>
      <c r="K17">
        <f t="shared" si="0"/>
        <v>0</v>
      </c>
      <c r="L17">
        <f t="shared" si="2"/>
        <v>0</v>
      </c>
      <c r="N17">
        <f t="shared" si="3"/>
        <v>0</v>
      </c>
      <c r="P17" s="10"/>
      <c r="Q17" s="10" t="s">
        <v>33</v>
      </c>
      <c r="R17" s="10" t="s">
        <v>34</v>
      </c>
      <c r="S17" s="10" t="s">
        <v>35</v>
      </c>
      <c r="T17" s="10" t="s">
        <v>5</v>
      </c>
      <c r="U17" s="10" t="s">
        <v>36</v>
      </c>
      <c r="V17" s="10" t="s">
        <v>37</v>
      </c>
      <c r="W17" s="10" t="s">
        <v>38</v>
      </c>
    </row>
    <row r="18" spans="1:25" x14ac:dyDescent="0.35">
      <c r="I18">
        <f t="shared" si="1"/>
        <v>0</v>
      </c>
      <c r="J18">
        <f t="shared" si="0"/>
        <v>0</v>
      </c>
      <c r="K18">
        <f t="shared" si="0"/>
        <v>0</v>
      </c>
      <c r="L18">
        <f t="shared" si="2"/>
        <v>0</v>
      </c>
      <c r="N18">
        <f t="shared" si="3"/>
        <v>0</v>
      </c>
      <c r="P18" t="s">
        <v>39</v>
      </c>
      <c r="Q18" t="e">
        <f t="array" aca="1" ref="Q18:R21" ca="1">RegCoeff(I3:K31,L3:L31)</f>
        <v>#NAME?</v>
      </c>
      <c r="R18" t="e">
        <f ca="1"/>
        <v>#NAME?</v>
      </c>
      <c r="S18" t="e">
        <f ca="1">Q18/R18</f>
        <v>#NAME?</v>
      </c>
      <c r="T18" t="e">
        <f ca="1">_xlfn.T.DIST.2T(ABS(S18),$Q$14)</f>
        <v>#NAME?</v>
      </c>
      <c r="U18" t="e">
        <f ca="1">Q18-_xlfn.T.INV.2T(U$11,$Q$14)*R18</f>
        <v>#NAME?</v>
      </c>
      <c r="V18" t="e">
        <f ca="1">Q18+_xlfn.T.INV.2T(U$11,$Q$14)*R18</f>
        <v>#NAME?</v>
      </c>
    </row>
    <row r="19" spans="1:25" x14ac:dyDescent="0.35">
      <c r="I19">
        <f t="shared" si="1"/>
        <v>0</v>
      </c>
      <c r="J19">
        <f t="shared" si="1"/>
        <v>0</v>
      </c>
      <c r="K19">
        <f t="shared" si="1"/>
        <v>0</v>
      </c>
      <c r="L19">
        <f t="shared" si="2"/>
        <v>0</v>
      </c>
      <c r="N19">
        <f t="shared" si="3"/>
        <v>0</v>
      </c>
      <c r="P19" t="str">
        <f t="array" ref="P19:P21">TRANSPOSE(I2:K2)</f>
        <v>t1</v>
      </c>
      <c r="Q19" t="e">
        <f ca="1"/>
        <v>#NAME?</v>
      </c>
      <c r="R19" t="e">
        <f ca="1"/>
        <v>#NAME?</v>
      </c>
      <c r="S19" t="e">
        <f t="shared" ref="S19:S21" ca="1" si="5">Q19/R19</f>
        <v>#NAME?</v>
      </c>
      <c r="T19" t="e">
        <f t="shared" ref="T19:T21" ca="1" si="6">_xlfn.T.DIST.2T(ABS(S19),$Q$14)</f>
        <v>#NAME?</v>
      </c>
      <c r="U19" t="e">
        <f t="shared" ref="U19:U21" ca="1" si="7">Q19-_xlfn.T.INV.2T(U$11,$Q$14)*R19</f>
        <v>#NAME?</v>
      </c>
      <c r="V19" t="e">
        <f t="shared" ref="V19:V21" ca="1" si="8">Q19+_xlfn.T.INV.2T(U$11,$Q$14)*R19</f>
        <v>#NAME?</v>
      </c>
      <c r="W19" t="e">
        <f ca="1">VIF(I3:K31,1)</f>
        <v>#NAME?</v>
      </c>
    </row>
    <row r="20" spans="1:25" x14ac:dyDescent="0.35">
      <c r="I20">
        <f t="shared" si="1"/>
        <v>0</v>
      </c>
      <c r="J20">
        <f t="shared" si="1"/>
        <v>0</v>
      </c>
      <c r="K20">
        <f t="shared" si="1"/>
        <v>0</v>
      </c>
      <c r="L20">
        <f t="shared" si="2"/>
        <v>0</v>
      </c>
      <c r="N20">
        <f t="shared" si="3"/>
        <v>0</v>
      </c>
      <c r="P20" t="str">
        <v>t2</v>
      </c>
      <c r="Q20" t="e">
        <f ca="1"/>
        <v>#NAME?</v>
      </c>
      <c r="R20" t="e">
        <f ca="1"/>
        <v>#NAME?</v>
      </c>
      <c r="S20" t="e">
        <f t="shared" ca="1" si="5"/>
        <v>#NAME?</v>
      </c>
      <c r="T20" t="e">
        <f t="shared" ca="1" si="6"/>
        <v>#NAME?</v>
      </c>
      <c r="U20" t="e">
        <f t="shared" ca="1" si="7"/>
        <v>#NAME?</v>
      </c>
      <c r="V20" t="e">
        <f t="shared" ca="1" si="8"/>
        <v>#NAME?</v>
      </c>
      <c r="W20" t="e">
        <f ca="1">VIF(I3:K31,2)</f>
        <v>#NAME?</v>
      </c>
    </row>
    <row r="21" spans="1:25" x14ac:dyDescent="0.35">
      <c r="I21">
        <f t="shared" si="1"/>
        <v>0</v>
      </c>
      <c r="J21">
        <f t="shared" si="1"/>
        <v>0</v>
      </c>
      <c r="K21">
        <f t="shared" si="1"/>
        <v>0</v>
      </c>
      <c r="L21">
        <f t="shared" si="2"/>
        <v>0</v>
      </c>
      <c r="N21">
        <f t="shared" si="3"/>
        <v>0</v>
      </c>
      <c r="P21" t="str">
        <v>t3</v>
      </c>
      <c r="Q21" t="e">
        <f ca="1"/>
        <v>#NAME?</v>
      </c>
      <c r="R21" t="e">
        <f ca="1"/>
        <v>#NAME?</v>
      </c>
      <c r="S21" t="e">
        <f t="shared" ca="1" si="5"/>
        <v>#NAME?</v>
      </c>
      <c r="T21" t="e">
        <f t="shared" ca="1" si="6"/>
        <v>#NAME?</v>
      </c>
      <c r="U21" t="e">
        <f t="shared" ca="1" si="7"/>
        <v>#NAME?</v>
      </c>
      <c r="V21" t="e">
        <f t="shared" ca="1" si="8"/>
        <v>#NAME?</v>
      </c>
      <c r="W21" t="e">
        <f ca="1">VIF(I3:K31,3)</f>
        <v>#NAME?</v>
      </c>
    </row>
    <row r="22" spans="1:25" x14ac:dyDescent="0.35">
      <c r="I22">
        <f t="shared" si="1"/>
        <v>0</v>
      </c>
      <c r="J22">
        <f t="shared" si="1"/>
        <v>0</v>
      </c>
      <c r="K22">
        <f t="shared" si="1"/>
        <v>0</v>
      </c>
      <c r="L22">
        <f t="shared" si="2"/>
        <v>0</v>
      </c>
      <c r="N22">
        <f t="shared" si="3"/>
        <v>0</v>
      </c>
    </row>
    <row r="23" spans="1:25" x14ac:dyDescent="0.35">
      <c r="A23" t="s">
        <v>9</v>
      </c>
      <c r="B23" t="s">
        <v>1</v>
      </c>
      <c r="I23">
        <f t="shared" si="1"/>
        <v>0</v>
      </c>
      <c r="J23">
        <f t="shared" si="1"/>
        <v>0</v>
      </c>
      <c r="K23">
        <f t="shared" si="1"/>
        <v>0</v>
      </c>
      <c r="L23">
        <f t="shared" si="2"/>
        <v>0</v>
      </c>
      <c r="N23">
        <f t="shared" si="3"/>
        <v>0</v>
      </c>
    </row>
    <row r="24" spans="1:25" x14ac:dyDescent="0.35">
      <c r="A24" t="s">
        <v>10</v>
      </c>
      <c r="B24" t="s">
        <v>2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2"/>
        <v>0</v>
      </c>
      <c r="N24">
        <f t="shared" si="3"/>
        <v>0</v>
      </c>
    </row>
    <row r="25" spans="1:25" x14ac:dyDescent="0.35">
      <c r="A25" t="s">
        <v>11</v>
      </c>
      <c r="B25" t="s">
        <v>3</v>
      </c>
      <c r="I25">
        <f t="shared" si="1"/>
        <v>0</v>
      </c>
      <c r="J25">
        <f t="shared" si="1"/>
        <v>0</v>
      </c>
      <c r="K25">
        <f t="shared" si="1"/>
        <v>0</v>
      </c>
      <c r="L25">
        <f t="shared" si="2"/>
        <v>0</v>
      </c>
      <c r="N25">
        <f t="shared" si="3"/>
        <v>0</v>
      </c>
    </row>
    <row r="26" spans="1:25" x14ac:dyDescent="0.35">
      <c r="I26">
        <f t="shared" si="1"/>
        <v>0</v>
      </c>
      <c r="J26">
        <f t="shared" si="1"/>
        <v>0</v>
      </c>
      <c r="K26">
        <f t="shared" si="1"/>
        <v>0</v>
      </c>
      <c r="L26">
        <f t="shared" si="2"/>
        <v>0</v>
      </c>
      <c r="N26">
        <f t="shared" si="3"/>
        <v>0</v>
      </c>
    </row>
    <row r="27" spans="1:25" x14ac:dyDescent="0.35">
      <c r="I27">
        <f t="shared" si="1"/>
        <v>0</v>
      </c>
      <c r="J27">
        <f t="shared" si="1"/>
        <v>0</v>
      </c>
      <c r="K27">
        <f t="shared" si="1"/>
        <v>0</v>
      </c>
      <c r="L27">
        <f t="shared" si="2"/>
        <v>0</v>
      </c>
      <c r="N27">
        <f t="shared" si="3"/>
        <v>0</v>
      </c>
    </row>
    <row r="28" spans="1:25" x14ac:dyDescent="0.35">
      <c r="I28">
        <f t="shared" si="1"/>
        <v>0</v>
      </c>
      <c r="J28">
        <f t="shared" si="1"/>
        <v>0</v>
      </c>
      <c r="K28">
        <f t="shared" si="1"/>
        <v>0</v>
      </c>
      <c r="L28">
        <f t="shared" si="2"/>
        <v>0</v>
      </c>
      <c r="N28">
        <f t="shared" si="3"/>
        <v>0</v>
      </c>
    </row>
    <row r="29" spans="1:25" x14ac:dyDescent="0.35">
      <c r="I29">
        <f t="shared" si="1"/>
        <v>0</v>
      </c>
      <c r="J29">
        <f t="shared" si="1"/>
        <v>0</v>
      </c>
      <c r="K29">
        <f t="shared" si="1"/>
        <v>0</v>
      </c>
      <c r="L29">
        <f t="shared" si="2"/>
        <v>0</v>
      </c>
      <c r="N29">
        <f t="shared" si="3"/>
        <v>0</v>
      </c>
    </row>
    <row r="30" spans="1:25" x14ac:dyDescent="0.35">
      <c r="I30">
        <f t="shared" si="1"/>
        <v>0</v>
      </c>
      <c r="J30">
        <f t="shared" si="1"/>
        <v>0</v>
      </c>
      <c r="K30">
        <f t="shared" si="1"/>
        <v>0</v>
      </c>
      <c r="L30">
        <f t="shared" si="2"/>
        <v>0</v>
      </c>
      <c r="N30">
        <f t="shared" si="3"/>
        <v>0</v>
      </c>
    </row>
    <row r="31" spans="1:25" x14ac:dyDescent="0.35">
      <c r="I31" s="4">
        <f t="shared" si="1"/>
        <v>0</v>
      </c>
      <c r="J31" s="4">
        <f t="shared" si="1"/>
        <v>0</v>
      </c>
      <c r="K31" s="4">
        <f t="shared" si="1"/>
        <v>0</v>
      </c>
      <c r="L31" s="4">
        <f t="shared" si="2"/>
        <v>0</v>
      </c>
      <c r="M31" s="4"/>
      <c r="N31" s="4">
        <f t="shared" si="3"/>
        <v>0</v>
      </c>
      <c r="Y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0B57-0C79-49C8-B40D-C1F23472AC2C}">
  <sheetPr codeName="Sheet3"/>
  <dimension ref="A1:AB31"/>
  <sheetViews>
    <sheetView zoomScaleNormal="100" workbookViewId="0"/>
  </sheetViews>
  <sheetFormatPr defaultRowHeight="14.5" x14ac:dyDescent="0.35"/>
  <cols>
    <col min="6" max="6" width="8.26953125" customWidth="1"/>
    <col min="7" max="7" width="6.6328125" customWidth="1"/>
    <col min="8" max="8" width="6.6328125" style="1" customWidth="1"/>
    <col min="9" max="9" width="4.81640625" customWidth="1"/>
    <col min="10" max="15" width="6.6328125" customWidth="1"/>
    <col min="19" max="19" width="14.90625" customWidth="1"/>
  </cols>
  <sheetData>
    <row r="1" spans="1:28" x14ac:dyDescent="0.35">
      <c r="A1" t="s">
        <v>0</v>
      </c>
      <c r="J1" s="8" t="s">
        <v>48</v>
      </c>
      <c r="K1" s="8" t="s">
        <v>45</v>
      </c>
      <c r="L1" s="8" t="s">
        <v>46</v>
      </c>
      <c r="M1" s="8"/>
      <c r="N1" s="8"/>
      <c r="O1" s="8"/>
      <c r="P1" s="8"/>
      <c r="Q1" s="8"/>
    </row>
    <row r="2" spans="1:28" x14ac:dyDescent="0.35">
      <c r="J2" s="5" t="s">
        <v>9</v>
      </c>
      <c r="K2" s="5" t="s">
        <v>10</v>
      </c>
      <c r="L2" s="5" t="s">
        <v>11</v>
      </c>
      <c r="M2" s="5" t="s">
        <v>51</v>
      </c>
      <c r="N2" s="5" t="s">
        <v>52</v>
      </c>
      <c r="O2" s="5" t="s">
        <v>12</v>
      </c>
      <c r="P2" s="5" t="s">
        <v>41</v>
      </c>
      <c r="Q2" s="5" t="s">
        <v>42</v>
      </c>
      <c r="S2" t="s">
        <v>13</v>
      </c>
      <c r="AB2" s="5" t="s">
        <v>50</v>
      </c>
    </row>
    <row r="3" spans="1:28" x14ac:dyDescent="0.35">
      <c r="A3" s="11"/>
      <c r="B3" s="17" t="s">
        <v>43</v>
      </c>
      <c r="C3" s="18"/>
      <c r="D3" s="19"/>
      <c r="F3" t="e" cm="1">
        <f t="array" aca="1" ref="F3" ca="1">Anova2Std(A4:D12,4)</f>
        <v>#NAME?</v>
      </c>
      <c r="J3" t="e">
        <f ca="1">IF(F3=J$1,1,0)</f>
        <v>#NAME?</v>
      </c>
      <c r="K3">
        <f>IF($G3=K$1,1,0)</f>
        <v>0</v>
      </c>
      <c r="L3">
        <f>IF($G3=L$1,1,0)</f>
        <v>0</v>
      </c>
      <c r="M3" t="e">
        <f ca="1">$J3*K3</f>
        <v>#NAME?</v>
      </c>
      <c r="N3" t="e">
        <f ca="1">$J3*L3</f>
        <v>#NAME?</v>
      </c>
      <c r="O3">
        <f>H3</f>
        <v>0</v>
      </c>
      <c r="P3" t="e" cm="1">
        <f t="array" aca="1" ref="P3" ca="1">T18+MMULT(J3:N26,T19:T23)</f>
        <v>#NAME?</v>
      </c>
      <c r="Q3" t="e">
        <f ca="1">O3-P3</f>
        <v>#NAME?</v>
      </c>
      <c r="AB3" t="e" cm="1">
        <f t="array" aca="1" ref="AB3" ca="1">Anova2Res(_xlfn.ANCHORARRAY(F3))</f>
        <v>#NAME?</v>
      </c>
    </row>
    <row r="4" spans="1:28" ht="15" thickBot="1" x14ac:dyDescent="0.4">
      <c r="A4" s="12" t="s">
        <v>44</v>
      </c>
      <c r="B4" s="13" t="s">
        <v>45</v>
      </c>
      <c r="C4" s="13" t="s">
        <v>46</v>
      </c>
      <c r="D4" s="13" t="s">
        <v>47</v>
      </c>
      <c r="J4">
        <f t="shared" ref="J4:J26" si="0">IF(F4=J$1,1,0)</f>
        <v>0</v>
      </c>
      <c r="K4">
        <f t="shared" ref="K4:L26" si="1">IF($G4=K$1,1,0)</f>
        <v>0</v>
      </c>
      <c r="L4">
        <f t="shared" si="1"/>
        <v>0</v>
      </c>
      <c r="M4">
        <f t="shared" ref="M4:M26" si="2">$J4*K4</f>
        <v>0</v>
      </c>
      <c r="N4">
        <f t="shared" ref="N4:N26" si="3">$J4*L4</f>
        <v>0</v>
      </c>
      <c r="O4">
        <f t="shared" ref="O4:O26" si="4">H4</f>
        <v>0</v>
      </c>
      <c r="Q4">
        <f t="shared" ref="Q4:Q26" si="5">O4-P4</f>
        <v>0</v>
      </c>
      <c r="S4" s="9" t="s">
        <v>14</v>
      </c>
      <c r="T4" s="9"/>
      <c r="V4" s="9"/>
      <c r="W4" s="9"/>
    </row>
    <row r="5" spans="1:28" ht="15" thickTop="1" x14ac:dyDescent="0.35">
      <c r="A5" s="14" t="s">
        <v>48</v>
      </c>
      <c r="B5" s="14">
        <v>128</v>
      </c>
      <c r="C5" s="14">
        <v>166</v>
      </c>
      <c r="D5" s="14">
        <v>151</v>
      </c>
      <c r="J5">
        <f t="shared" si="0"/>
        <v>0</v>
      </c>
      <c r="K5">
        <f t="shared" si="1"/>
        <v>0</v>
      </c>
      <c r="L5">
        <f t="shared" si="1"/>
        <v>0</v>
      </c>
      <c r="M5">
        <f t="shared" si="2"/>
        <v>0</v>
      </c>
      <c r="N5">
        <f t="shared" si="3"/>
        <v>0</v>
      </c>
      <c r="O5">
        <f t="shared" si="4"/>
        <v>0</v>
      </c>
      <c r="Q5">
        <f t="shared" si="5"/>
        <v>0</v>
      </c>
      <c r="S5" t="s">
        <v>15</v>
      </c>
      <c r="T5" t="e">
        <f ca="1">SQRT(T6)</f>
        <v>#NAME?</v>
      </c>
      <c r="V5" t="s">
        <v>20</v>
      </c>
      <c r="W5" t="e">
        <f ca="1">T9*LN(U14/T9)+2*(T13+1)</f>
        <v>#NAME?</v>
      </c>
    </row>
    <row r="6" spans="1:28" x14ac:dyDescent="0.35">
      <c r="A6" s="15"/>
      <c r="B6" s="15">
        <v>150</v>
      </c>
      <c r="C6" s="15">
        <v>178</v>
      </c>
      <c r="D6" s="15">
        <v>125</v>
      </c>
      <c r="J6">
        <f t="shared" si="0"/>
        <v>0</v>
      </c>
      <c r="K6">
        <f t="shared" si="1"/>
        <v>0</v>
      </c>
      <c r="L6">
        <f t="shared" si="1"/>
        <v>0</v>
      </c>
      <c r="M6">
        <f t="shared" si="2"/>
        <v>0</v>
      </c>
      <c r="N6">
        <f t="shared" si="3"/>
        <v>0</v>
      </c>
      <c r="O6">
        <f t="shared" si="4"/>
        <v>0</v>
      </c>
      <c r="Q6">
        <f t="shared" si="5"/>
        <v>0</v>
      </c>
      <c r="S6" t="s">
        <v>16</v>
      </c>
      <c r="T6" t="e">
        <f ca="1">U13/U15</f>
        <v>#NAME?</v>
      </c>
      <c r="V6" t="s">
        <v>21</v>
      </c>
      <c r="W6" t="e">
        <f ca="1">W5+2*(T13+2)*(T13+3)/(T9-T13-3)</f>
        <v>#NAME?</v>
      </c>
    </row>
    <row r="7" spans="1:28" x14ac:dyDescent="0.35">
      <c r="A7" s="15"/>
      <c r="B7" s="15">
        <v>174</v>
      </c>
      <c r="C7" s="15">
        <v>187</v>
      </c>
      <c r="D7" s="15">
        <v>117</v>
      </c>
      <c r="J7">
        <f t="shared" si="0"/>
        <v>0</v>
      </c>
      <c r="K7">
        <f t="shared" si="1"/>
        <v>0</v>
      </c>
      <c r="L7">
        <f t="shared" si="1"/>
        <v>0</v>
      </c>
      <c r="M7">
        <f t="shared" si="2"/>
        <v>0</v>
      </c>
      <c r="N7">
        <f t="shared" si="3"/>
        <v>0</v>
      </c>
      <c r="O7">
        <f t="shared" si="4"/>
        <v>0</v>
      </c>
      <c r="Q7">
        <f t="shared" si="5"/>
        <v>0</v>
      </c>
      <c r="S7" t="s">
        <v>17</v>
      </c>
      <c r="T7" t="e">
        <f ca="1">1-(1-T6)*(T9-1)/(T9-T13-1)</f>
        <v>#NAME?</v>
      </c>
      <c r="V7" s="4" t="s">
        <v>22</v>
      </c>
      <c r="W7" s="4" t="e">
        <f ca="1">T9*LN(U14/T9)+(T13+1)*LN(T9)</f>
        <v>#NAME?</v>
      </c>
    </row>
    <row r="8" spans="1:28" x14ac:dyDescent="0.35">
      <c r="A8" s="15"/>
      <c r="B8" s="15">
        <v>116</v>
      </c>
      <c r="C8" s="15">
        <v>153</v>
      </c>
      <c r="D8" s="15">
        <v>155</v>
      </c>
      <c r="J8">
        <f t="shared" si="0"/>
        <v>0</v>
      </c>
      <c r="K8">
        <f t="shared" si="1"/>
        <v>0</v>
      </c>
      <c r="L8">
        <f t="shared" si="1"/>
        <v>0</v>
      </c>
      <c r="M8">
        <f t="shared" si="2"/>
        <v>0</v>
      </c>
      <c r="N8">
        <f t="shared" si="3"/>
        <v>0</v>
      </c>
      <c r="O8">
        <f t="shared" si="4"/>
        <v>0</v>
      </c>
      <c r="Q8">
        <f t="shared" si="5"/>
        <v>0</v>
      </c>
      <c r="S8" t="s">
        <v>18</v>
      </c>
      <c r="T8" t="e">
        <f ca="1">SQRT(V14)</f>
        <v>#NAME?</v>
      </c>
    </row>
    <row r="9" spans="1:28" x14ac:dyDescent="0.35">
      <c r="A9" s="14" t="s">
        <v>49</v>
      </c>
      <c r="B9" s="14">
        <v>175</v>
      </c>
      <c r="C9" s="14">
        <v>140</v>
      </c>
      <c r="D9" s="14">
        <v>167</v>
      </c>
      <c r="J9">
        <f t="shared" si="0"/>
        <v>0</v>
      </c>
      <c r="K9">
        <f t="shared" si="1"/>
        <v>0</v>
      </c>
      <c r="L9">
        <f t="shared" si="1"/>
        <v>0</v>
      </c>
      <c r="M9">
        <f t="shared" si="2"/>
        <v>0</v>
      </c>
      <c r="N9">
        <f t="shared" si="3"/>
        <v>0</v>
      </c>
      <c r="O9">
        <f t="shared" si="4"/>
        <v>0</v>
      </c>
      <c r="Q9">
        <f t="shared" si="5"/>
        <v>0</v>
      </c>
      <c r="S9" s="4" t="s">
        <v>19</v>
      </c>
      <c r="T9" s="4">
        <f>COUNT(O3:O26)</f>
        <v>24</v>
      </c>
    </row>
    <row r="10" spans="1:28" x14ac:dyDescent="0.35">
      <c r="A10" s="15"/>
      <c r="B10" s="15">
        <v>132</v>
      </c>
      <c r="C10" s="15">
        <v>145</v>
      </c>
      <c r="D10" s="15">
        <v>183</v>
      </c>
      <c r="J10">
        <f t="shared" si="0"/>
        <v>0</v>
      </c>
      <c r="K10">
        <f t="shared" si="1"/>
        <v>0</v>
      </c>
      <c r="L10">
        <f t="shared" si="1"/>
        <v>0</v>
      </c>
      <c r="M10">
        <f t="shared" si="2"/>
        <v>0</v>
      </c>
      <c r="N10">
        <f t="shared" si="3"/>
        <v>0</v>
      </c>
      <c r="O10">
        <f t="shared" si="4"/>
        <v>0</v>
      </c>
      <c r="Q10">
        <f t="shared" si="5"/>
        <v>0</v>
      </c>
    </row>
    <row r="11" spans="1:28" ht="15" thickBot="1" x14ac:dyDescent="0.4">
      <c r="A11" s="15"/>
      <c r="B11" s="15">
        <v>120</v>
      </c>
      <c r="C11" s="15">
        <v>159</v>
      </c>
      <c r="D11" s="15">
        <v>142</v>
      </c>
      <c r="J11">
        <f t="shared" si="0"/>
        <v>0</v>
      </c>
      <c r="K11">
        <f t="shared" si="1"/>
        <v>0</v>
      </c>
      <c r="L11">
        <f t="shared" si="1"/>
        <v>0</v>
      </c>
      <c r="M11">
        <f t="shared" si="2"/>
        <v>0</v>
      </c>
      <c r="N11">
        <f t="shared" si="3"/>
        <v>0</v>
      </c>
      <c r="O11">
        <f t="shared" si="4"/>
        <v>0</v>
      </c>
      <c r="Q11">
        <f t="shared" si="5"/>
        <v>0</v>
      </c>
      <c r="S11" t="s">
        <v>23</v>
      </c>
      <c r="W11" s="1" t="s">
        <v>24</v>
      </c>
      <c r="X11" s="1">
        <v>0.05</v>
      </c>
    </row>
    <row r="12" spans="1:28" ht="15" thickTop="1" x14ac:dyDescent="0.35">
      <c r="A12" s="16"/>
      <c r="B12" s="16">
        <v>187</v>
      </c>
      <c r="C12" s="16">
        <v>131</v>
      </c>
      <c r="D12" s="16">
        <v>167</v>
      </c>
      <c r="J12">
        <f t="shared" si="0"/>
        <v>0</v>
      </c>
      <c r="K12">
        <f t="shared" si="1"/>
        <v>0</v>
      </c>
      <c r="L12">
        <f t="shared" si="1"/>
        <v>0</v>
      </c>
      <c r="M12">
        <f t="shared" si="2"/>
        <v>0</v>
      </c>
      <c r="N12">
        <f t="shared" si="3"/>
        <v>0</v>
      </c>
      <c r="O12">
        <f t="shared" si="4"/>
        <v>0</v>
      </c>
      <c r="Q12">
        <f t="shared" si="5"/>
        <v>0</v>
      </c>
      <c r="S12" s="10"/>
      <c r="T12" s="10" t="s">
        <v>25</v>
      </c>
      <c r="U12" s="10" t="s">
        <v>26</v>
      </c>
      <c r="V12" s="10" t="s">
        <v>27</v>
      </c>
      <c r="W12" s="10" t="s">
        <v>28</v>
      </c>
      <c r="X12" s="10" t="s">
        <v>5</v>
      </c>
      <c r="Y12" s="10" t="s">
        <v>29</v>
      </c>
    </row>
    <row r="13" spans="1:28" x14ac:dyDescent="0.35">
      <c r="J13">
        <f t="shared" si="0"/>
        <v>0</v>
      </c>
      <c r="K13">
        <f t="shared" si="1"/>
        <v>0</v>
      </c>
      <c r="L13">
        <f t="shared" si="1"/>
        <v>0</v>
      </c>
      <c r="M13">
        <f t="shared" si="2"/>
        <v>0</v>
      </c>
      <c r="N13">
        <f t="shared" si="3"/>
        <v>0</v>
      </c>
      <c r="O13">
        <f t="shared" si="4"/>
        <v>0</v>
      </c>
      <c r="Q13">
        <f t="shared" si="5"/>
        <v>0</v>
      </c>
      <c r="S13" t="s">
        <v>30</v>
      </c>
      <c r="T13">
        <f ca="1">COUNT(J3:N3)</f>
        <v>2</v>
      </c>
      <c r="U13" t="e">
        <f ca="1">DEVSQ(MMULT(DEsign(J3:N26),T18:T23))</f>
        <v>#NAME?</v>
      </c>
      <c r="V13" t="e">
        <f ca="1">U13/T13</f>
        <v>#NAME?</v>
      </c>
      <c r="W13" t="e">
        <f ca="1">V13/V14</f>
        <v>#NAME?</v>
      </c>
      <c r="X13" t="e">
        <f ca="1">_xlfn.F.DIST.RT(W13,T13,T14)</f>
        <v>#NAME?</v>
      </c>
      <c r="Y13" s="1" t="e">
        <f ca="1">IF(X13&lt;X11,"yes","no")</f>
        <v>#NAME?</v>
      </c>
    </row>
    <row r="14" spans="1:28" x14ac:dyDescent="0.35">
      <c r="A14" s="12" t="s">
        <v>44</v>
      </c>
      <c r="B14" s="13" t="s">
        <v>45</v>
      </c>
      <c r="C14" s="13" t="s">
        <v>46</v>
      </c>
      <c r="D14" s="13" t="s">
        <v>47</v>
      </c>
      <c r="J14">
        <f t="shared" si="0"/>
        <v>0</v>
      </c>
      <c r="K14">
        <f t="shared" si="1"/>
        <v>0</v>
      </c>
      <c r="L14">
        <f t="shared" si="1"/>
        <v>0</v>
      </c>
      <c r="M14">
        <f t="shared" si="2"/>
        <v>0</v>
      </c>
      <c r="N14">
        <f t="shared" si="3"/>
        <v>0</v>
      </c>
      <c r="O14">
        <f t="shared" si="4"/>
        <v>0</v>
      </c>
      <c r="Q14">
        <f t="shared" si="5"/>
        <v>0</v>
      </c>
      <c r="S14" t="s">
        <v>31</v>
      </c>
      <c r="T14">
        <f ca="1">T15-T13</f>
        <v>21</v>
      </c>
      <c r="U14" t="e">
        <f ca="1">U15-U13</f>
        <v>#NAME?</v>
      </c>
      <c r="V14" t="e">
        <f ca="1">U14/T14</f>
        <v>#NAME?</v>
      </c>
    </row>
    <row r="15" spans="1:28" x14ac:dyDescent="0.35">
      <c r="A15" s="14" t="s">
        <v>48</v>
      </c>
      <c r="B15" s="14">
        <f>AVERAGE(B5:B8)</f>
        <v>142</v>
      </c>
      <c r="C15" s="14">
        <f>AVERAGE(C5:C8)</f>
        <v>171</v>
      </c>
      <c r="D15" s="14">
        <f>AVERAGE(D5:D8)</f>
        <v>137</v>
      </c>
      <c r="J15">
        <f t="shared" si="0"/>
        <v>0</v>
      </c>
      <c r="K15">
        <f t="shared" si="1"/>
        <v>0</v>
      </c>
      <c r="L15">
        <f t="shared" si="1"/>
        <v>0</v>
      </c>
      <c r="M15">
        <f t="shared" si="2"/>
        <v>0</v>
      </c>
      <c r="N15">
        <f t="shared" si="3"/>
        <v>0</v>
      </c>
      <c r="O15">
        <f t="shared" si="4"/>
        <v>0</v>
      </c>
      <c r="Q15">
        <f t="shared" si="5"/>
        <v>0</v>
      </c>
      <c r="S15" s="4" t="s">
        <v>32</v>
      </c>
      <c r="T15" s="4">
        <f>T9-1</f>
        <v>23</v>
      </c>
      <c r="U15" s="4">
        <f>DEVSQ(O3:O26)</f>
        <v>0</v>
      </c>
      <c r="V15" s="4"/>
      <c r="W15" s="4"/>
      <c r="X15" s="4"/>
      <c r="Y15" s="4"/>
    </row>
    <row r="16" spans="1:28" ht="15" thickBot="1" x14ac:dyDescent="0.4">
      <c r="A16" s="12" t="s">
        <v>49</v>
      </c>
      <c r="B16" s="12">
        <f>AVERAGE(B9:B12)</f>
        <v>153.5</v>
      </c>
      <c r="C16" s="12">
        <f>AVERAGE(C9:C12)</f>
        <v>143.75</v>
      </c>
      <c r="D16" s="12">
        <f>AVERAGE(D9:D12)</f>
        <v>164.75</v>
      </c>
      <c r="J16">
        <f t="shared" si="0"/>
        <v>0</v>
      </c>
      <c r="K16">
        <f t="shared" si="1"/>
        <v>0</v>
      </c>
      <c r="L16">
        <f t="shared" si="1"/>
        <v>0</v>
      </c>
      <c r="M16">
        <f t="shared" si="2"/>
        <v>0</v>
      </c>
      <c r="N16">
        <f t="shared" si="3"/>
        <v>0</v>
      </c>
      <c r="O16">
        <f t="shared" si="4"/>
        <v>0</v>
      </c>
      <c r="Q16">
        <f t="shared" si="5"/>
        <v>0</v>
      </c>
    </row>
    <row r="17" spans="1:28" ht="15" thickTop="1" x14ac:dyDescent="0.35">
      <c r="J17">
        <f t="shared" si="0"/>
        <v>0</v>
      </c>
      <c r="K17">
        <f t="shared" si="1"/>
        <v>0</v>
      </c>
      <c r="L17">
        <f t="shared" si="1"/>
        <v>0</v>
      </c>
      <c r="M17">
        <f t="shared" si="2"/>
        <v>0</v>
      </c>
      <c r="N17">
        <f t="shared" si="3"/>
        <v>0</v>
      </c>
      <c r="O17">
        <f t="shared" si="4"/>
        <v>0</v>
      </c>
      <c r="Q17">
        <f t="shared" si="5"/>
        <v>0</v>
      </c>
      <c r="S17" s="10"/>
      <c r="T17" s="10" t="s">
        <v>33</v>
      </c>
      <c r="U17" s="10" t="s">
        <v>34</v>
      </c>
      <c r="V17" s="10" t="s">
        <v>35</v>
      </c>
      <c r="W17" s="10" t="s">
        <v>5</v>
      </c>
      <c r="X17" s="10" t="s">
        <v>36</v>
      </c>
      <c r="Y17" s="10" t="s">
        <v>37</v>
      </c>
      <c r="Z17" s="10" t="s">
        <v>38</v>
      </c>
    </row>
    <row r="18" spans="1:28" x14ac:dyDescent="0.35">
      <c r="J18">
        <f t="shared" si="0"/>
        <v>0</v>
      </c>
      <c r="K18">
        <f t="shared" si="1"/>
        <v>0</v>
      </c>
      <c r="L18">
        <f t="shared" si="1"/>
        <v>0</v>
      </c>
      <c r="M18">
        <f t="shared" si="2"/>
        <v>0</v>
      </c>
      <c r="N18">
        <f t="shared" si="3"/>
        <v>0</v>
      </c>
      <c r="O18">
        <f t="shared" si="4"/>
        <v>0</v>
      </c>
      <c r="Q18">
        <f t="shared" si="5"/>
        <v>0</v>
      </c>
      <c r="S18" t="s">
        <v>39</v>
      </c>
      <c r="T18" t="e">
        <f t="array" aca="1" ref="T18:U23" ca="1">RegCoeff(J3:N26,O3:O26)</f>
        <v>#NAME?</v>
      </c>
      <c r="U18" t="e">
        <f ca="1"/>
        <v>#NAME?</v>
      </c>
      <c r="V18" t="e">
        <f ca="1">T18/U18</f>
        <v>#NAME?</v>
      </c>
      <c r="W18" t="e">
        <f ca="1">_xlfn.T.DIST.2T(ABS(V18),$T$14)</f>
        <v>#NAME?</v>
      </c>
      <c r="X18" t="e">
        <f ca="1">T18-_xlfn.T.INV.2T(X$11,$T$14)*U18</f>
        <v>#NAME?</v>
      </c>
      <c r="Y18" t="e">
        <f ca="1">T18+_xlfn.T.INV.2T(X$11,$T$14)*U18</f>
        <v>#NAME?</v>
      </c>
    </row>
    <row r="19" spans="1:28" x14ac:dyDescent="0.35">
      <c r="J19">
        <f t="shared" si="0"/>
        <v>0</v>
      </c>
      <c r="K19">
        <f t="shared" si="1"/>
        <v>0</v>
      </c>
      <c r="L19">
        <f t="shared" si="1"/>
        <v>0</v>
      </c>
      <c r="M19">
        <f t="shared" si="2"/>
        <v>0</v>
      </c>
      <c r="N19">
        <f t="shared" si="3"/>
        <v>0</v>
      </c>
      <c r="O19">
        <f t="shared" si="4"/>
        <v>0</v>
      </c>
      <c r="Q19">
        <f t="shared" si="5"/>
        <v>0</v>
      </c>
      <c r="S19" t="str">
        <f t="array" ref="S19:S23">TRANSPOSE(J2:N2)</f>
        <v>t1</v>
      </c>
      <c r="T19" t="e">
        <f ca="1"/>
        <v>#NAME?</v>
      </c>
      <c r="U19" t="e">
        <f ca="1"/>
        <v>#NAME?</v>
      </c>
      <c r="V19" t="e">
        <f t="shared" ref="V19:V23" ca="1" si="6">T19/U19</f>
        <v>#NAME?</v>
      </c>
      <c r="W19" t="e">
        <f t="shared" ref="W19:W23" ca="1" si="7">_xlfn.T.DIST.2T(ABS(V19),$T$14)</f>
        <v>#NAME?</v>
      </c>
      <c r="X19" t="e">
        <f t="shared" ref="X19:X23" ca="1" si="8">T19-_xlfn.T.INV.2T(X$11,$T$14)*U19</f>
        <v>#NAME?</v>
      </c>
      <c r="Y19" t="e">
        <f t="shared" ref="Y19:Y23" ca="1" si="9">T19+_xlfn.T.INV.2T(X$11,$T$14)*U19</f>
        <v>#NAME?</v>
      </c>
      <c r="Z19" t="e">
        <f ca="1">VIF(J3:N26,1)</f>
        <v>#NAME?</v>
      </c>
    </row>
    <row r="20" spans="1:28" x14ac:dyDescent="0.35">
      <c r="J20">
        <f t="shared" si="0"/>
        <v>0</v>
      </c>
      <c r="K20">
        <f t="shared" si="1"/>
        <v>0</v>
      </c>
      <c r="L20">
        <f t="shared" si="1"/>
        <v>0</v>
      </c>
      <c r="M20">
        <f t="shared" si="2"/>
        <v>0</v>
      </c>
      <c r="N20">
        <f t="shared" si="3"/>
        <v>0</v>
      </c>
      <c r="O20">
        <f t="shared" si="4"/>
        <v>0</v>
      </c>
      <c r="Q20">
        <f t="shared" si="5"/>
        <v>0</v>
      </c>
      <c r="S20" t="str">
        <v>t2</v>
      </c>
      <c r="T20" t="e">
        <f ca="1"/>
        <v>#NAME?</v>
      </c>
      <c r="U20" t="e">
        <f ca="1"/>
        <v>#NAME?</v>
      </c>
      <c r="V20" t="e">
        <f t="shared" ca="1" si="6"/>
        <v>#NAME?</v>
      </c>
      <c r="W20" t="e">
        <f t="shared" ca="1" si="7"/>
        <v>#NAME?</v>
      </c>
      <c r="X20" t="e">
        <f t="shared" ca="1" si="8"/>
        <v>#NAME?</v>
      </c>
      <c r="Y20" t="e">
        <f t="shared" ca="1" si="9"/>
        <v>#NAME?</v>
      </c>
      <c r="Z20" t="e">
        <f ca="1">VIF(J3:N26,2)</f>
        <v>#NAME?</v>
      </c>
    </row>
    <row r="21" spans="1:28" x14ac:dyDescent="0.35">
      <c r="J21">
        <f t="shared" si="0"/>
        <v>0</v>
      </c>
      <c r="K21">
        <f t="shared" si="1"/>
        <v>0</v>
      </c>
      <c r="L21">
        <f t="shared" si="1"/>
        <v>0</v>
      </c>
      <c r="M21">
        <f t="shared" si="2"/>
        <v>0</v>
      </c>
      <c r="N21">
        <f t="shared" si="3"/>
        <v>0</v>
      </c>
      <c r="O21">
        <f t="shared" si="4"/>
        <v>0</v>
      </c>
      <c r="Q21">
        <f t="shared" si="5"/>
        <v>0</v>
      </c>
      <c r="S21" t="str">
        <v>t3</v>
      </c>
      <c r="T21" t="e">
        <f ca="1"/>
        <v>#NAME?</v>
      </c>
      <c r="U21" t="e">
        <f ca="1"/>
        <v>#NAME?</v>
      </c>
      <c r="V21" t="e">
        <f t="shared" ca="1" si="6"/>
        <v>#NAME?</v>
      </c>
      <c r="W21" t="e">
        <f t="shared" ca="1" si="7"/>
        <v>#NAME?</v>
      </c>
      <c r="X21" t="e">
        <f t="shared" ca="1" si="8"/>
        <v>#NAME?</v>
      </c>
      <c r="Y21" t="e">
        <f t="shared" ca="1" si="9"/>
        <v>#NAME?</v>
      </c>
      <c r="Z21" t="e">
        <f ca="1">VIF(J3:N26,3)</f>
        <v>#NAME?</v>
      </c>
    </row>
    <row r="22" spans="1:28" x14ac:dyDescent="0.35">
      <c r="J22">
        <f t="shared" si="0"/>
        <v>0</v>
      </c>
      <c r="K22">
        <f t="shared" si="1"/>
        <v>0</v>
      </c>
      <c r="L22">
        <f t="shared" si="1"/>
        <v>0</v>
      </c>
      <c r="M22">
        <f t="shared" si="2"/>
        <v>0</v>
      </c>
      <c r="N22">
        <f t="shared" si="3"/>
        <v>0</v>
      </c>
      <c r="O22">
        <f t="shared" si="4"/>
        <v>0</v>
      </c>
      <c r="Q22">
        <f t="shared" si="5"/>
        <v>0</v>
      </c>
      <c r="S22" t="str">
        <v>t1*t2</v>
      </c>
      <c r="T22" t="e">
        <f ca="1"/>
        <v>#NAME?</v>
      </c>
      <c r="U22" t="e">
        <f ca="1"/>
        <v>#NAME?</v>
      </c>
      <c r="V22" t="e">
        <f t="shared" ca="1" si="6"/>
        <v>#NAME?</v>
      </c>
      <c r="W22" t="e">
        <f t="shared" ca="1" si="7"/>
        <v>#NAME?</v>
      </c>
      <c r="X22" t="e">
        <f t="shared" ca="1" si="8"/>
        <v>#NAME?</v>
      </c>
      <c r="Y22" t="e">
        <f t="shared" ca="1" si="9"/>
        <v>#NAME?</v>
      </c>
      <c r="Z22" t="e">
        <f ca="1">VIF(J3:N26,4)</f>
        <v>#NAME?</v>
      </c>
    </row>
    <row r="23" spans="1:28" x14ac:dyDescent="0.35">
      <c r="J23">
        <f t="shared" si="0"/>
        <v>0</v>
      </c>
      <c r="K23">
        <f t="shared" si="1"/>
        <v>0</v>
      </c>
      <c r="L23">
        <f t="shared" si="1"/>
        <v>0</v>
      </c>
      <c r="M23">
        <f t="shared" si="2"/>
        <v>0</v>
      </c>
      <c r="N23">
        <f t="shared" si="3"/>
        <v>0</v>
      </c>
      <c r="O23">
        <f t="shared" si="4"/>
        <v>0</v>
      </c>
      <c r="Q23">
        <f t="shared" si="5"/>
        <v>0</v>
      </c>
      <c r="S23" s="4" t="str">
        <v>t1*t3</v>
      </c>
      <c r="T23" s="4" t="e">
        <f ca="1"/>
        <v>#NAME?</v>
      </c>
      <c r="U23" s="4" t="e">
        <f ca="1"/>
        <v>#NAME?</v>
      </c>
      <c r="V23" s="4" t="e">
        <f t="shared" ca="1" si="6"/>
        <v>#NAME?</v>
      </c>
      <c r="W23" s="4" t="e">
        <f t="shared" ca="1" si="7"/>
        <v>#NAME?</v>
      </c>
      <c r="X23" s="4" t="e">
        <f t="shared" ca="1" si="8"/>
        <v>#NAME?</v>
      </c>
      <c r="Y23" s="4" t="e">
        <f t="shared" ca="1" si="9"/>
        <v>#NAME?</v>
      </c>
      <c r="Z23" s="4" t="e">
        <f ca="1">VIF(J3:N26,5)</f>
        <v>#NAME?</v>
      </c>
    </row>
    <row r="24" spans="1:28" x14ac:dyDescent="0.35">
      <c r="J24">
        <f t="shared" si="0"/>
        <v>0</v>
      </c>
      <c r="K24">
        <f t="shared" si="1"/>
        <v>0</v>
      </c>
      <c r="L24">
        <f t="shared" si="1"/>
        <v>0</v>
      </c>
      <c r="M24">
        <f t="shared" si="2"/>
        <v>0</v>
      </c>
      <c r="N24">
        <f t="shared" si="3"/>
        <v>0</v>
      </c>
      <c r="O24">
        <f t="shared" si="4"/>
        <v>0</v>
      </c>
      <c r="Q24">
        <f t="shared" si="5"/>
        <v>0</v>
      </c>
    </row>
    <row r="25" spans="1:28" x14ac:dyDescent="0.35">
      <c r="J25">
        <f t="shared" si="0"/>
        <v>0</v>
      </c>
      <c r="K25">
        <f t="shared" si="1"/>
        <v>0</v>
      </c>
      <c r="L25">
        <f t="shared" si="1"/>
        <v>0</v>
      </c>
      <c r="M25">
        <f t="shared" si="2"/>
        <v>0</v>
      </c>
      <c r="N25">
        <f t="shared" si="3"/>
        <v>0</v>
      </c>
      <c r="O25">
        <f t="shared" si="4"/>
        <v>0</v>
      </c>
      <c r="Q25">
        <f t="shared" si="5"/>
        <v>0</v>
      </c>
    </row>
    <row r="26" spans="1:28" x14ac:dyDescent="0.35">
      <c r="J26" s="4">
        <f t="shared" si="0"/>
        <v>0</v>
      </c>
      <c r="K26" s="4">
        <f t="shared" si="1"/>
        <v>0</v>
      </c>
      <c r="L26" s="4">
        <f t="shared" si="1"/>
        <v>0</v>
      </c>
      <c r="M26" s="4">
        <f t="shared" si="2"/>
        <v>0</v>
      </c>
      <c r="N26" s="4">
        <f t="shared" si="3"/>
        <v>0</v>
      </c>
      <c r="O26" s="4">
        <f t="shared" si="4"/>
        <v>0</v>
      </c>
      <c r="P26" s="4"/>
      <c r="Q26" s="4">
        <f t="shared" si="5"/>
        <v>0</v>
      </c>
      <c r="AB26" s="4"/>
    </row>
    <row r="29" spans="1:28" x14ac:dyDescent="0.35">
      <c r="A29" t="s">
        <v>9</v>
      </c>
      <c r="B29" t="s">
        <v>48</v>
      </c>
    </row>
    <row r="30" spans="1:28" x14ac:dyDescent="0.35">
      <c r="A30" t="s">
        <v>10</v>
      </c>
      <c r="B30" t="s">
        <v>45</v>
      </c>
    </row>
    <row r="31" spans="1:28" x14ac:dyDescent="0.35">
      <c r="A31" t="s">
        <v>11</v>
      </c>
      <c r="B31" t="s">
        <v>46</v>
      </c>
    </row>
  </sheetData>
  <mergeCells count="1">
    <mergeCell ref="B3:D3"/>
  </mergeCells>
  <pageMargins left="0.7" right="0.7" top="0.75" bottom="0.75" header="0.3" footer="0.3"/>
  <ignoredErrors>
    <ignoredError sqref="B15:D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Anova 1</vt:lpstr>
      <vt:lpstr>Anova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2024-06-17T19:38:10Z</dcterms:created>
  <dcterms:modified xsi:type="dcterms:W3CDTF">2024-06-20T14:27:09Z</dcterms:modified>
</cp:coreProperties>
</file>