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7E58F868-817D-450D-B5D1-9DBD2230AFDE}" xr6:coauthVersionLast="47" xr6:coauthVersionMax="47" xr10:uidLastSave="{00000000-0000-0000-0000-000000000000}"/>
  <bookViews>
    <workbookView xWindow="-110" yWindow="-110" windowWidth="19420" windowHeight="10300" xr2:uid="{FD9D2091-20CF-4C0E-B079-2E5C8DC25D73}"/>
  </bookViews>
  <sheets>
    <sheet name="Title" sheetId="3" r:id="rId1"/>
    <sheet name="Example 1" sheetId="1" r:id="rId2"/>
    <sheet name="Example 2" sheetId="2" r:id="rId3"/>
  </sheets>
  <externalReferences>
    <externalReference r:id="rId4"/>
  </externalReferences>
  <definedNames>
    <definedName name="DataRange">#REF!</definedName>
    <definedName name="DataRang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F13" i="2" s="1"/>
  <c r="B12" i="2"/>
  <c r="M11" i="2" s="1"/>
  <c r="B11" i="2"/>
  <c r="M10" i="2" s="1"/>
  <c r="B10" i="2"/>
  <c r="M9" i="2"/>
  <c r="B9" i="2"/>
  <c r="M8" i="2" s="1"/>
  <c r="B8" i="2"/>
  <c r="M7" i="2"/>
  <c r="B7" i="2"/>
  <c r="M6" i="2" s="1"/>
  <c r="L6" i="2"/>
  <c r="L7" i="2" s="1"/>
  <c r="L8" i="2" s="1"/>
  <c r="L9" i="2" s="1"/>
  <c r="L10" i="2" s="1"/>
  <c r="B6" i="2"/>
  <c r="A6" i="2"/>
  <c r="M5" i="2"/>
  <c r="L5" i="2"/>
  <c r="F5" i="2"/>
  <c r="E5" i="2"/>
  <c r="D5" i="2"/>
  <c r="B5" i="2"/>
  <c r="A5" i="2"/>
  <c r="D4" i="2"/>
  <c r="B4" i="2"/>
  <c r="B14" i="2" s="1"/>
  <c r="B14" i="1"/>
  <c r="I12" i="1"/>
  <c r="I11" i="1"/>
  <c r="I10" i="1"/>
  <c r="I9" i="1"/>
  <c r="I8" i="1"/>
  <c r="I7" i="1"/>
  <c r="I6" i="1"/>
  <c r="I5" i="1"/>
  <c r="H5" i="1"/>
  <c r="H6" i="1" s="1"/>
  <c r="H7" i="1" s="1"/>
  <c r="H8" i="1" s="1"/>
  <c r="H9" i="1" s="1"/>
  <c r="H10" i="1" s="1"/>
  <c r="A5" i="1"/>
  <c r="D5" i="1" s="1"/>
  <c r="E5" i="1" s="1"/>
  <c r="F5" i="1" s="1"/>
  <c r="I4" i="1"/>
  <c r="D4" i="1"/>
  <c r="E4" i="1" s="1"/>
  <c r="F4" i="1" l="1"/>
  <c r="M4" i="2"/>
  <c r="D6" i="2"/>
  <c r="F6" i="2" s="1"/>
  <c r="E13" i="2"/>
  <c r="E4" i="2"/>
  <c r="A7" i="2"/>
  <c r="D7" i="2" s="1"/>
  <c r="A6" i="1"/>
  <c r="F4" i="2"/>
  <c r="E7" i="2" l="1"/>
  <c r="F7" i="2"/>
  <c r="J4" i="1"/>
  <c r="D6" i="1"/>
  <c r="E6" i="1" s="1"/>
  <c r="F6" i="1" s="1"/>
  <c r="J5" i="1" s="1"/>
  <c r="K5" i="1" s="1"/>
  <c r="A7" i="1"/>
  <c r="D8" i="2"/>
  <c r="A8" i="2"/>
  <c r="M12" i="2"/>
  <c r="E6" i="2"/>
  <c r="K4" i="1" l="1"/>
  <c r="F8" i="2"/>
  <c r="E8" i="2"/>
  <c r="D9" i="2"/>
  <c r="A9" i="2"/>
  <c r="D7" i="1"/>
  <c r="E7" i="1" s="1"/>
  <c r="F7" i="1" s="1"/>
  <c r="J6" i="1" s="1"/>
  <c r="K6" i="1" s="1"/>
  <c r="A8" i="1"/>
  <c r="E9" i="2" l="1"/>
  <c r="F9" i="2"/>
  <c r="D8" i="1"/>
  <c r="E8" i="1" s="1"/>
  <c r="F8" i="1" s="1"/>
  <c r="J7" i="1" s="1"/>
  <c r="K7" i="1" s="1"/>
  <c r="A9" i="1"/>
  <c r="D10" i="2"/>
  <c r="A10" i="2"/>
  <c r="D9" i="1" l="1"/>
  <c r="E9" i="1" s="1"/>
  <c r="F9" i="1" s="1"/>
  <c r="J8" i="1" s="1"/>
  <c r="K8" i="1" s="1"/>
  <c r="A10" i="1"/>
  <c r="F10" i="2"/>
  <c r="E10" i="2"/>
  <c r="D11" i="2"/>
  <c r="A11" i="2"/>
  <c r="D10" i="1" l="1"/>
  <c r="E10" i="1" s="1"/>
  <c r="F10" i="1" s="1"/>
  <c r="A11" i="1"/>
  <c r="E11" i="2"/>
  <c r="F11" i="2"/>
  <c r="A12" i="2"/>
  <c r="D12" i="2"/>
  <c r="F12" i="2" l="1"/>
  <c r="F14" i="2" s="1"/>
  <c r="F17" i="2" s="1"/>
  <c r="F18" i="2" s="1"/>
  <c r="E12" i="2"/>
  <c r="E14" i="2" s="1"/>
  <c r="F16" i="2" s="1"/>
  <c r="H12" i="2" s="1"/>
  <c r="D11" i="1"/>
  <c r="E11" i="1" s="1"/>
  <c r="F11" i="1" s="1"/>
  <c r="J10" i="1" s="1"/>
  <c r="K10" i="1" s="1"/>
  <c r="A12" i="1"/>
  <c r="D12" i="1" s="1"/>
  <c r="J9" i="1"/>
  <c r="I13" i="2" l="1"/>
  <c r="J13" i="2" s="1"/>
  <c r="K9" i="1"/>
  <c r="E12" i="1"/>
  <c r="F12" i="1" s="1"/>
  <c r="J11" i="1" s="1"/>
  <c r="K11" i="1" s="1"/>
  <c r="E13" i="1"/>
  <c r="F13" i="1" s="1"/>
  <c r="H4" i="2"/>
  <c r="I4" i="2" s="1"/>
  <c r="J4" i="2" s="1"/>
  <c r="H5" i="2"/>
  <c r="H6" i="2"/>
  <c r="H7" i="2"/>
  <c r="I7" i="2" s="1"/>
  <c r="J7" i="2" s="1"/>
  <c r="N6" i="2" s="1"/>
  <c r="O6" i="2" s="1"/>
  <c r="H8" i="2"/>
  <c r="I8" i="2" s="1"/>
  <c r="J8" i="2" s="1"/>
  <c r="N7" i="2" s="1"/>
  <c r="O7" i="2" s="1"/>
  <c r="H9" i="2"/>
  <c r="H10" i="2"/>
  <c r="I10" i="2" s="1"/>
  <c r="J10" i="2" s="1"/>
  <c r="N9" i="2" s="1"/>
  <c r="O9" i="2" s="1"/>
  <c r="H11" i="2"/>
  <c r="N4" i="2" l="1"/>
  <c r="I5" i="2"/>
  <c r="J5" i="2" s="1"/>
  <c r="I11" i="2"/>
  <c r="J11" i="2" s="1"/>
  <c r="N10" i="2" s="1"/>
  <c r="O10" i="2" s="1"/>
  <c r="F14" i="1"/>
  <c r="I9" i="2"/>
  <c r="J9" i="2" s="1"/>
  <c r="N8" i="2" s="1"/>
  <c r="O8" i="2" s="1"/>
  <c r="J12" i="1"/>
  <c r="K14" i="1"/>
  <c r="K15" i="1" s="1"/>
  <c r="K12" i="1"/>
  <c r="K16" i="1" s="1"/>
  <c r="I6" i="2"/>
  <c r="J6" i="2" s="1"/>
  <c r="N5" i="2" s="1"/>
  <c r="O5" i="2" s="1"/>
  <c r="I12" i="2"/>
  <c r="J12" i="2" s="1"/>
  <c r="N11" i="2" s="1"/>
  <c r="O11" i="2" s="1"/>
  <c r="O14" i="2" l="1"/>
  <c r="O15" i="2" s="1"/>
  <c r="N12" i="2"/>
  <c r="O4" i="2"/>
  <c r="O12" i="2" s="1"/>
  <c r="O16" i="2" l="1"/>
</calcChain>
</file>

<file path=xl/sharedStrings.xml><?xml version="1.0" encoding="utf-8"?>
<sst xmlns="http://schemas.openxmlformats.org/spreadsheetml/2006/main" count="40" uniqueCount="23">
  <si>
    <t>Test for Normality - Chi-Square</t>
  </si>
  <si>
    <t>Up to</t>
  </si>
  <si>
    <t>Freq</t>
  </si>
  <si>
    <t>P(x&lt;=b)</t>
  </si>
  <si>
    <t>P(a&lt;x&lt;=b)</t>
  </si>
  <si>
    <t>Exp Freq</t>
  </si>
  <si>
    <t>Obs Freq</t>
  </si>
  <si>
    <r>
      <t>(O-E)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/E</t>
    </r>
  </si>
  <si>
    <t>over 7</t>
  </si>
  <si>
    <t>over 8</t>
  </si>
  <si>
    <t>df</t>
  </si>
  <si>
    <r>
      <rPr>
        <sz val="11"/>
        <color theme="1"/>
        <rFont val="Calibri"/>
        <family val="2"/>
      </rPr>
      <t>χ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-crit</t>
    </r>
  </si>
  <si>
    <t>p-value</t>
  </si>
  <si>
    <t>x = midpt</t>
  </si>
  <si>
    <t>fx</t>
  </si>
  <si>
    <r>
      <t>fx</t>
    </r>
    <r>
      <rPr>
        <vertAlign val="superscript"/>
        <sz val="11"/>
        <color theme="1"/>
        <rFont val="Aptos Narrow"/>
        <family val="2"/>
        <scheme val="minor"/>
      </rPr>
      <t>2</t>
    </r>
  </si>
  <si>
    <t>mean</t>
  </si>
  <si>
    <t>var</t>
  </si>
  <si>
    <t>stdev</t>
  </si>
  <si>
    <t>Real Statistics Using Excel</t>
  </si>
  <si>
    <t>Updated</t>
  </si>
  <si>
    <t>Copyright © 2013 - 2024 Charles Zaiontz</t>
  </si>
  <si>
    <t>Chi-square Test for Normality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</si>
</sst>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right"/>
    </xf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Weight Reduction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1'!$B$3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cat>
            <c:strRef>
              <c:f>'Example 1'!$A$4:$A$13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over 8</c:v>
                </c:pt>
              </c:strCache>
            </c:strRef>
          </c:cat>
          <c:val>
            <c:numRef>
              <c:f>'Example 1'!$B$4:$B$13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10</c:v>
                </c:pt>
                <c:pt idx="3">
                  <c:v>13</c:v>
                </c:pt>
                <c:pt idx="4">
                  <c:v>18</c:v>
                </c:pt>
                <c:pt idx="5">
                  <c:v>16</c:v>
                </c:pt>
                <c:pt idx="6">
                  <c:v>9</c:v>
                </c:pt>
                <c:pt idx="7">
                  <c:v>9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C-4451-87B4-6C033A69C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932808"/>
        <c:axId val="752931632"/>
      </c:barChart>
      <c:catAx>
        <c:axId val="752932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Weight Loss (kg)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52931632"/>
        <c:crosses val="autoZero"/>
        <c:auto val="1"/>
        <c:lblAlgn val="ctr"/>
        <c:lblOffset val="100"/>
        <c:noMultiLvlLbl val="0"/>
      </c:catAx>
      <c:valAx>
        <c:axId val="752931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2932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Weight Reduction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'Example 2'!$A$4:$A$13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over 8</c:v>
                </c:pt>
              </c:strCache>
            </c:strRef>
          </c:cat>
          <c:val>
            <c:numRef>
              <c:f>'Example 2'!$B$4:$B$13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10</c:v>
                </c:pt>
                <c:pt idx="3">
                  <c:v>13</c:v>
                </c:pt>
                <c:pt idx="4">
                  <c:v>18</c:v>
                </c:pt>
                <c:pt idx="5">
                  <c:v>16</c:v>
                </c:pt>
                <c:pt idx="6">
                  <c:v>9</c:v>
                </c:pt>
                <c:pt idx="7">
                  <c:v>9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5-470B-B599-C92EE14AB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931240"/>
        <c:axId val="752930848"/>
      </c:barChart>
      <c:catAx>
        <c:axId val="752931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Weight Loss (kg)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52930848"/>
        <c:crosses val="autoZero"/>
        <c:auto val="1"/>
        <c:lblAlgn val="ctr"/>
        <c:lblOffset val="100"/>
        <c:noMultiLvlLbl val="0"/>
      </c:catAx>
      <c:valAx>
        <c:axId val="752930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2931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</xdr:row>
      <xdr:rowOff>4762</xdr:rowOff>
    </xdr:from>
    <xdr:to>
      <xdr:col>19</xdr:col>
      <xdr:colOff>314325</xdr:colOff>
      <xdr:row>16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BD3DFA-E10A-426F-9021-F9B6190E8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1</xdr:row>
      <xdr:rowOff>52387</xdr:rowOff>
    </xdr:from>
    <xdr:to>
      <xdr:col>22</xdr:col>
      <xdr:colOff>571500</xdr:colOff>
      <xdr:row>15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E1891-DD25-4815-A71D-B1350677F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Goodness%20of%20Fit%2026%20April%202022.xlsx" TargetMode="External"/><Relationship Id="rId1" Type="http://schemas.openxmlformats.org/officeDocument/2006/relationships/externalLinkPath" Target="/Users/user/Documents/A%20Real%20Statistics%202020/Examples/Real%20Statistics%20Examples%20Goodness%20of%20Fit%2026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Norm Histogram"/>
      <sheetName val="Norm QQ Plot 1"/>
      <sheetName val="Norm QQ Plot 2"/>
      <sheetName val="Norm Box Plot"/>
      <sheetName val="Log Trans"/>
      <sheetName val="Norm Chi-sq 1"/>
      <sheetName val="Norm Chi-sq 2"/>
      <sheetName val="KS A"/>
      <sheetName val="KS B"/>
      <sheetName val="Lil"/>
      <sheetName val="Lil 1"/>
      <sheetName val="SW 1"/>
      <sheetName val="SW 2"/>
      <sheetName val="SW 3"/>
      <sheetName val="SW 4"/>
      <sheetName val="DAgost"/>
      <sheetName val="KS 1"/>
      <sheetName val="KS 2"/>
      <sheetName val="KS 3"/>
      <sheetName val="AD 1"/>
      <sheetName val="AD 2"/>
      <sheetName val="AD 3"/>
      <sheetName val="AD2 1"/>
      <sheetName val="AD2 2"/>
      <sheetName val="AD2 2a"/>
      <sheetName val="GOF"/>
      <sheetName val="KS Table"/>
      <sheetName val="KS Table 1"/>
      <sheetName val="KS2 Table"/>
      <sheetName val="Lill Table"/>
      <sheetName val="Lill Table 1"/>
      <sheetName val="SW Table"/>
      <sheetName val="SW Table Formatted"/>
      <sheetName val="AD Table"/>
      <sheetName val="AD2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Freq</v>
          </cell>
        </row>
        <row r="4">
          <cell r="A4">
            <v>0</v>
          </cell>
          <cell r="B4">
            <v>4</v>
          </cell>
        </row>
        <row r="5">
          <cell r="A5">
            <v>1</v>
          </cell>
          <cell r="B5">
            <v>5</v>
          </cell>
        </row>
        <row r="6">
          <cell r="A6">
            <v>2</v>
          </cell>
          <cell r="B6">
            <v>10</v>
          </cell>
        </row>
        <row r="7">
          <cell r="A7">
            <v>3</v>
          </cell>
          <cell r="B7">
            <v>13</v>
          </cell>
        </row>
        <row r="8">
          <cell r="A8">
            <v>4</v>
          </cell>
          <cell r="B8">
            <v>18</v>
          </cell>
        </row>
        <row r="9">
          <cell r="A9">
            <v>5</v>
          </cell>
          <cell r="B9">
            <v>16</v>
          </cell>
        </row>
        <row r="10">
          <cell r="A10">
            <v>6</v>
          </cell>
          <cell r="B10">
            <v>9</v>
          </cell>
        </row>
        <row r="11">
          <cell r="A11">
            <v>7</v>
          </cell>
          <cell r="B11">
            <v>9</v>
          </cell>
        </row>
        <row r="12">
          <cell r="A12">
            <v>8</v>
          </cell>
          <cell r="B12">
            <v>4</v>
          </cell>
        </row>
        <row r="13">
          <cell r="A13" t="str">
            <v>over 8</v>
          </cell>
          <cell r="B13">
            <v>2</v>
          </cell>
        </row>
      </sheetData>
      <sheetData sheetId="8">
        <row r="4">
          <cell r="A4">
            <v>0</v>
          </cell>
          <cell r="B4">
            <v>4</v>
          </cell>
        </row>
        <row r="5">
          <cell r="A5">
            <v>1</v>
          </cell>
          <cell r="B5">
            <v>5</v>
          </cell>
        </row>
        <row r="6">
          <cell r="A6">
            <v>2</v>
          </cell>
          <cell r="B6">
            <v>10</v>
          </cell>
        </row>
        <row r="7">
          <cell r="A7">
            <v>3</v>
          </cell>
          <cell r="B7">
            <v>13</v>
          </cell>
        </row>
        <row r="8">
          <cell r="A8">
            <v>4</v>
          </cell>
          <cell r="B8">
            <v>18</v>
          </cell>
        </row>
        <row r="9">
          <cell r="A9">
            <v>5</v>
          </cell>
          <cell r="B9">
            <v>16</v>
          </cell>
        </row>
        <row r="10">
          <cell r="A10">
            <v>6</v>
          </cell>
          <cell r="B10">
            <v>9</v>
          </cell>
        </row>
        <row r="11">
          <cell r="A11">
            <v>7</v>
          </cell>
          <cell r="B11">
            <v>9</v>
          </cell>
        </row>
        <row r="12">
          <cell r="A12">
            <v>8</v>
          </cell>
          <cell r="B12">
            <v>4</v>
          </cell>
        </row>
        <row r="13">
          <cell r="A13" t="str">
            <v>over 8</v>
          </cell>
          <cell r="B13">
            <v>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08832-52A4-40D7-93AB-6DBCD923CBF3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19</v>
      </c>
    </row>
    <row r="2" spans="1:2" x14ac:dyDescent="0.35">
      <c r="A2" t="s">
        <v>22</v>
      </c>
    </row>
    <row r="4" spans="1:2" x14ac:dyDescent="0.35">
      <c r="A4" t="s">
        <v>20</v>
      </c>
      <c r="B4" s="11">
        <v>45309</v>
      </c>
    </row>
    <row r="6" spans="1:2" x14ac:dyDescent="0.35">
      <c r="A6" s="12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E611D-C9ED-4977-89D0-76018FAFC68C}">
  <sheetPr codeName="Sheet53"/>
  <dimension ref="A1:K16"/>
  <sheetViews>
    <sheetView workbookViewId="0"/>
  </sheetViews>
  <sheetFormatPr defaultRowHeight="14.5" x14ac:dyDescent="0.35"/>
  <cols>
    <col min="1" max="2" width="6.54296875" customWidth="1"/>
    <col min="3" max="3" width="4.7265625" customWidth="1"/>
    <col min="7" max="7" width="4.453125" customWidth="1"/>
    <col min="8" max="8" width="7" customWidth="1"/>
    <col min="12" max="12" width="5.54296875" customWidth="1"/>
  </cols>
  <sheetData>
    <row r="1" spans="1:11" x14ac:dyDescent="0.35">
      <c r="A1" s="1" t="s">
        <v>0</v>
      </c>
    </row>
    <row r="3" spans="1:11" ht="16.5" x14ac:dyDescent="0.35">
      <c r="A3" s="2" t="s">
        <v>1</v>
      </c>
      <c r="B3" s="2" t="s">
        <v>2</v>
      </c>
      <c r="D3" s="2" t="s">
        <v>3</v>
      </c>
      <c r="E3" s="2" t="s">
        <v>4</v>
      </c>
      <c r="F3" s="2" t="s">
        <v>5</v>
      </c>
      <c r="H3" s="2" t="s">
        <v>1</v>
      </c>
      <c r="I3" s="2" t="s">
        <v>6</v>
      </c>
      <c r="J3" s="2" t="s">
        <v>5</v>
      </c>
      <c r="K3" s="2" t="s">
        <v>7</v>
      </c>
    </row>
    <row r="4" spans="1:11" x14ac:dyDescent="0.35">
      <c r="A4">
        <v>0</v>
      </c>
      <c r="B4">
        <v>4</v>
      </c>
      <c r="D4">
        <f t="shared" ref="D4:D12" si="0">NORMDIST(A4,4,2.5,TRUE)</f>
        <v>5.4799291699557967E-2</v>
      </c>
      <c r="E4">
        <f>D4</f>
        <v>5.4799291699557967E-2</v>
      </c>
      <c r="F4">
        <f t="shared" ref="F4:F13" si="1">$B$14*E4</f>
        <v>4.9319362529602166</v>
      </c>
      <c r="H4">
        <v>1</v>
      </c>
      <c r="I4">
        <f>B4+B5</f>
        <v>9</v>
      </c>
      <c r="J4">
        <f>F4+F5</f>
        <v>10.356270319953744</v>
      </c>
      <c r="K4">
        <f t="shared" ref="K4:K11" si="2">(I4-J4)^2/J4</f>
        <v>0.17761888440119886</v>
      </c>
    </row>
    <row r="5" spans="1:11" x14ac:dyDescent="0.35">
      <c r="A5">
        <f t="shared" ref="A5:A12" si="3">A4+1</f>
        <v>1</v>
      </c>
      <c r="B5">
        <v>5</v>
      </c>
      <c r="D5">
        <f t="shared" si="0"/>
        <v>0.11506967022170828</v>
      </c>
      <c r="E5">
        <f t="shared" ref="E5:E13" si="4">D5-D4</f>
        <v>6.0270378522150309E-2</v>
      </c>
      <c r="F5">
        <f t="shared" si="1"/>
        <v>5.424334066993528</v>
      </c>
      <c r="H5">
        <f t="shared" ref="H5:H10" si="5">H4+1</f>
        <v>2</v>
      </c>
      <c r="I5">
        <f t="shared" ref="I5:I10" si="6">B6</f>
        <v>10</v>
      </c>
      <c r="J5">
        <f t="shared" ref="J5:J10" si="7">F6</f>
        <v>8.7107155525519495</v>
      </c>
      <c r="K5">
        <f t="shared" si="2"/>
        <v>0.19082868409638742</v>
      </c>
    </row>
    <row r="6" spans="1:11" x14ac:dyDescent="0.35">
      <c r="A6">
        <f t="shared" si="3"/>
        <v>2</v>
      </c>
      <c r="B6">
        <v>10</v>
      </c>
      <c r="D6">
        <f t="shared" si="0"/>
        <v>0.21185539858339661</v>
      </c>
      <c r="E6">
        <f t="shared" si="4"/>
        <v>9.6785728361688333E-2</v>
      </c>
      <c r="F6">
        <f t="shared" si="1"/>
        <v>8.7107155525519495</v>
      </c>
      <c r="H6">
        <f t="shared" si="5"/>
        <v>3</v>
      </c>
      <c r="I6">
        <f t="shared" si="6"/>
        <v>13</v>
      </c>
      <c r="J6">
        <f t="shared" si="7"/>
        <v>11.945057382565123</v>
      </c>
      <c r="K6">
        <f t="shared" si="2"/>
        <v>9.3168570935852665E-2</v>
      </c>
    </row>
    <row r="7" spans="1:11" x14ac:dyDescent="0.35">
      <c r="A7">
        <f t="shared" si="3"/>
        <v>3</v>
      </c>
      <c r="B7">
        <v>13</v>
      </c>
      <c r="D7">
        <f t="shared" si="0"/>
        <v>0.34457825838967576</v>
      </c>
      <c r="E7">
        <f t="shared" si="4"/>
        <v>0.13272285980627915</v>
      </c>
      <c r="F7">
        <f t="shared" si="1"/>
        <v>11.945057382565123</v>
      </c>
      <c r="H7">
        <f t="shared" si="5"/>
        <v>4</v>
      </c>
      <c r="I7">
        <f t="shared" si="6"/>
        <v>18</v>
      </c>
      <c r="J7">
        <f t="shared" si="7"/>
        <v>13.987956744929182</v>
      </c>
      <c r="K7">
        <f t="shared" si="2"/>
        <v>1.1507392662187375</v>
      </c>
    </row>
    <row r="8" spans="1:11" x14ac:dyDescent="0.35">
      <c r="A8">
        <f t="shared" si="3"/>
        <v>4</v>
      </c>
      <c r="B8">
        <v>18</v>
      </c>
      <c r="D8">
        <f t="shared" si="0"/>
        <v>0.5</v>
      </c>
      <c r="E8">
        <f t="shared" si="4"/>
        <v>0.15542174161032424</v>
      </c>
      <c r="F8">
        <f t="shared" si="1"/>
        <v>13.987956744929182</v>
      </c>
      <c r="H8">
        <f t="shared" si="5"/>
        <v>5</v>
      </c>
      <c r="I8">
        <f t="shared" si="6"/>
        <v>16</v>
      </c>
      <c r="J8">
        <f t="shared" si="7"/>
        <v>13.987956744929186</v>
      </c>
      <c r="K8">
        <f t="shared" si="2"/>
        <v>0.28941453952833573</v>
      </c>
    </row>
    <row r="9" spans="1:11" x14ac:dyDescent="0.35">
      <c r="A9">
        <f t="shared" si="3"/>
        <v>5</v>
      </c>
      <c r="B9">
        <v>16</v>
      </c>
      <c r="D9">
        <f t="shared" si="0"/>
        <v>0.65542174161032429</v>
      </c>
      <c r="E9">
        <f t="shared" si="4"/>
        <v>0.15542174161032429</v>
      </c>
      <c r="F9">
        <f t="shared" si="1"/>
        <v>13.987956744929186</v>
      </c>
      <c r="H9">
        <f t="shared" si="5"/>
        <v>6</v>
      </c>
      <c r="I9">
        <f t="shared" si="6"/>
        <v>9</v>
      </c>
      <c r="J9">
        <f t="shared" si="7"/>
        <v>11.945057382565116</v>
      </c>
      <c r="K9">
        <f t="shared" si="2"/>
        <v>0.72610475687298437</v>
      </c>
    </row>
    <row r="10" spans="1:11" x14ac:dyDescent="0.35">
      <c r="A10">
        <f t="shared" si="3"/>
        <v>6</v>
      </c>
      <c r="B10">
        <v>9</v>
      </c>
      <c r="D10">
        <f t="shared" si="0"/>
        <v>0.78814460141660336</v>
      </c>
      <c r="E10">
        <f t="shared" si="4"/>
        <v>0.13272285980627907</v>
      </c>
      <c r="F10">
        <f t="shared" si="1"/>
        <v>11.945057382565116</v>
      </c>
      <c r="H10">
        <f t="shared" si="5"/>
        <v>7</v>
      </c>
      <c r="I10">
        <f t="shared" si="6"/>
        <v>9</v>
      </c>
      <c r="J10">
        <f t="shared" si="7"/>
        <v>8.7107155525519566</v>
      </c>
      <c r="K10">
        <f t="shared" si="2"/>
        <v>9.6071891029437459E-3</v>
      </c>
    </row>
    <row r="11" spans="1:11" x14ac:dyDescent="0.35">
      <c r="A11">
        <f t="shared" si="3"/>
        <v>7</v>
      </c>
      <c r="B11">
        <v>9</v>
      </c>
      <c r="D11">
        <f t="shared" si="0"/>
        <v>0.88493032977829178</v>
      </c>
      <c r="E11">
        <f t="shared" si="4"/>
        <v>9.6785728361688417E-2</v>
      </c>
      <c r="F11">
        <f t="shared" si="1"/>
        <v>8.7107155525519566</v>
      </c>
      <c r="H11" s="3" t="s">
        <v>8</v>
      </c>
      <c r="I11" s="4">
        <f>B12+B13</f>
        <v>6</v>
      </c>
      <c r="J11" s="4">
        <f>F12+F13</f>
        <v>10.35627031995374</v>
      </c>
      <c r="K11" s="4">
        <f t="shared" si="2"/>
        <v>1.8324252374859438</v>
      </c>
    </row>
    <row r="12" spans="1:11" x14ac:dyDescent="0.35">
      <c r="A12">
        <f t="shared" si="3"/>
        <v>8</v>
      </c>
      <c r="B12">
        <v>4</v>
      </c>
      <c r="D12">
        <f t="shared" si="0"/>
        <v>0.94520070830044201</v>
      </c>
      <c r="E12">
        <f t="shared" si="4"/>
        <v>6.0270378522150225E-2</v>
      </c>
      <c r="F12">
        <f t="shared" si="1"/>
        <v>5.4243340669935201</v>
      </c>
      <c r="H12" s="5"/>
      <c r="I12">
        <f>SUM(I4:I11)</f>
        <v>90</v>
      </c>
      <c r="J12">
        <f>SUM(J4:J11)</f>
        <v>90</v>
      </c>
      <c r="K12">
        <f>SUM(K4:K11)</f>
        <v>4.4699071286423839</v>
      </c>
    </row>
    <row r="13" spans="1:11" x14ac:dyDescent="0.35">
      <c r="A13" s="3" t="s">
        <v>9</v>
      </c>
      <c r="B13" s="4">
        <v>2</v>
      </c>
      <c r="D13" s="4">
        <v>1</v>
      </c>
      <c r="E13" s="4">
        <f t="shared" si="4"/>
        <v>5.4799291699557995E-2</v>
      </c>
      <c r="F13" s="4">
        <f t="shared" si="1"/>
        <v>4.9319362529602193</v>
      </c>
    </row>
    <row r="14" spans="1:11" x14ac:dyDescent="0.35">
      <c r="B14">
        <f>SUM(B4:B13)</f>
        <v>90</v>
      </c>
      <c r="F14">
        <f>SUM(F4:F13)</f>
        <v>90</v>
      </c>
      <c r="J14" s="6" t="s">
        <v>10</v>
      </c>
      <c r="K14" s="7">
        <f>COUNT(J4:J11)-1</f>
        <v>7</v>
      </c>
    </row>
    <row r="15" spans="1:11" ht="16.5" x14ac:dyDescent="0.35">
      <c r="J15" t="s">
        <v>11</v>
      </c>
      <c r="K15" s="8">
        <f>CHIINV(0.05,K14)</f>
        <v>14.067140449340167</v>
      </c>
    </row>
    <row r="16" spans="1:11" x14ac:dyDescent="0.35">
      <c r="J16" t="s">
        <v>12</v>
      </c>
      <c r="K16" s="9">
        <f>CHIDIST(K12,K14)</f>
        <v>0.72433786954355206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05E4-B39E-4C02-AF04-98077D358A5B}">
  <sheetPr codeName="Sheet61"/>
  <dimension ref="A1:O18"/>
  <sheetViews>
    <sheetView workbookViewId="0"/>
  </sheetViews>
  <sheetFormatPr defaultRowHeight="14.5" x14ac:dyDescent="0.35"/>
  <cols>
    <col min="1" max="2" width="6.1796875" customWidth="1"/>
    <col min="3" max="3" width="4.453125" customWidth="1"/>
    <col min="4" max="6" width="9.1796875" customWidth="1"/>
    <col min="7" max="7" width="4.7265625" customWidth="1"/>
    <col min="11" max="11" width="4.26953125" customWidth="1"/>
    <col min="12" max="12" width="8" customWidth="1"/>
  </cols>
  <sheetData>
    <row r="1" spans="1:15" x14ac:dyDescent="0.35">
      <c r="A1" s="1" t="s">
        <v>0</v>
      </c>
    </row>
    <row r="3" spans="1:15" ht="16.5" x14ac:dyDescent="0.35">
      <c r="A3" s="10" t="s">
        <v>1</v>
      </c>
      <c r="B3" s="10" t="s">
        <v>2</v>
      </c>
      <c r="D3" s="2" t="s">
        <v>13</v>
      </c>
      <c r="E3" s="2" t="s">
        <v>14</v>
      </c>
      <c r="F3" s="2" t="s">
        <v>15</v>
      </c>
      <c r="H3" s="2" t="s">
        <v>3</v>
      </c>
      <c r="I3" s="2" t="s">
        <v>4</v>
      </c>
      <c r="J3" s="2" t="s">
        <v>5</v>
      </c>
      <c r="L3" s="2" t="s">
        <v>1</v>
      </c>
      <c r="M3" s="2" t="s">
        <v>6</v>
      </c>
      <c r="N3" s="2" t="s">
        <v>5</v>
      </c>
      <c r="O3" s="2" t="s">
        <v>7</v>
      </c>
    </row>
    <row r="4" spans="1:15" x14ac:dyDescent="0.35">
      <c r="A4">
        <v>0</v>
      </c>
      <c r="B4">
        <f>'Example 1'!B4</f>
        <v>4</v>
      </c>
      <c r="D4">
        <f>-1</f>
        <v>-1</v>
      </c>
      <c r="E4">
        <f t="shared" ref="E4:E13" si="0">B4*D4</f>
        <v>-4</v>
      </c>
      <c r="F4">
        <f t="shared" ref="F4:F13" si="1">D4^2*B4</f>
        <v>4</v>
      </c>
      <c r="H4">
        <f t="shared" ref="H4:H12" si="2">NORMDIST(A4,F$16,F$18,TRUE)</f>
        <v>4.4442860449331094E-2</v>
      </c>
      <c r="I4">
        <f>H4</f>
        <v>4.4442860449331094E-2</v>
      </c>
      <c r="J4">
        <f t="shared" ref="J4:J13" si="3">$B$14*I4</f>
        <v>3.9998574404397984</v>
      </c>
      <c r="L4">
        <v>1</v>
      </c>
      <c r="M4">
        <f>B4+B5</f>
        <v>9</v>
      </c>
      <c r="N4">
        <f>J4+J5</f>
        <v>9.558702803718905</v>
      </c>
      <c r="O4">
        <f t="shared" ref="O4:O11" si="4">(M4-N4)^2/N4</f>
        <v>3.2655981600549486E-2</v>
      </c>
    </row>
    <row r="5" spans="1:15" x14ac:dyDescent="0.35">
      <c r="A5">
        <f t="shared" ref="A5:A12" si="5">A4+1</f>
        <v>1</v>
      </c>
      <c r="B5">
        <f>'Example 1'!B5</f>
        <v>5</v>
      </c>
      <c r="D5">
        <f t="shared" ref="D5:D12" si="6">AVERAGE(A4:A5)</f>
        <v>0.5</v>
      </c>
      <c r="E5">
        <f t="shared" si="0"/>
        <v>2.5</v>
      </c>
      <c r="F5">
        <f t="shared" si="1"/>
        <v>1.25</v>
      </c>
      <c r="H5">
        <f t="shared" si="2"/>
        <v>0.10620780893021005</v>
      </c>
      <c r="I5">
        <f t="shared" ref="I5:I13" si="7">H5-H4</f>
        <v>6.1764948480878955E-2</v>
      </c>
      <c r="J5">
        <f t="shared" si="3"/>
        <v>5.5588453632791062</v>
      </c>
      <c r="L5">
        <f t="shared" ref="L5:L10" si="8">L4+1</f>
        <v>2</v>
      </c>
      <c r="M5">
        <f t="shared" ref="M5:M10" si="9">B6</f>
        <v>10</v>
      </c>
      <c r="N5">
        <f t="shared" ref="N5:N10" si="10">J6</f>
        <v>9.7018898614229627</v>
      </c>
      <c r="O5">
        <f t="shared" si="4"/>
        <v>9.1600354149336816E-3</v>
      </c>
    </row>
    <row r="6" spans="1:15" x14ac:dyDescent="0.35">
      <c r="A6">
        <f t="shared" si="5"/>
        <v>2</v>
      </c>
      <c r="B6">
        <f>'Example 1'!B6</f>
        <v>10</v>
      </c>
      <c r="D6">
        <f t="shared" si="6"/>
        <v>1.5</v>
      </c>
      <c r="E6">
        <f t="shared" si="0"/>
        <v>15</v>
      </c>
      <c r="F6">
        <f t="shared" si="1"/>
        <v>22.5</v>
      </c>
      <c r="H6">
        <f t="shared" si="2"/>
        <v>0.21400658516824297</v>
      </c>
      <c r="I6">
        <f t="shared" si="7"/>
        <v>0.10779877623803293</v>
      </c>
      <c r="J6">
        <f t="shared" si="3"/>
        <v>9.7018898614229627</v>
      </c>
      <c r="L6">
        <f t="shared" si="8"/>
        <v>3</v>
      </c>
      <c r="M6">
        <f t="shared" si="9"/>
        <v>13</v>
      </c>
      <c r="N6">
        <f t="shared" si="10"/>
        <v>13.822556240855871</v>
      </c>
      <c r="O6">
        <f t="shared" si="4"/>
        <v>4.8948888872746413E-2</v>
      </c>
    </row>
    <row r="7" spans="1:15" x14ac:dyDescent="0.35">
      <c r="A7">
        <f t="shared" si="5"/>
        <v>3</v>
      </c>
      <c r="B7">
        <f>'Example 1'!B7</f>
        <v>13</v>
      </c>
      <c r="D7">
        <f t="shared" si="6"/>
        <v>2.5</v>
      </c>
      <c r="E7">
        <f t="shared" si="0"/>
        <v>32.5</v>
      </c>
      <c r="F7">
        <f t="shared" si="1"/>
        <v>81.25</v>
      </c>
      <c r="H7">
        <f t="shared" si="2"/>
        <v>0.36759054339997488</v>
      </c>
      <c r="I7">
        <f t="shared" si="7"/>
        <v>0.1535839582317319</v>
      </c>
      <c r="J7">
        <f t="shared" si="3"/>
        <v>13.822556240855871</v>
      </c>
      <c r="L7">
        <f t="shared" si="8"/>
        <v>4</v>
      </c>
      <c r="M7">
        <f t="shared" si="9"/>
        <v>18</v>
      </c>
      <c r="N7">
        <f t="shared" si="10"/>
        <v>16.076509852251498</v>
      </c>
      <c r="O7">
        <f t="shared" si="4"/>
        <v>0.23013790819575189</v>
      </c>
    </row>
    <row r="8" spans="1:15" x14ac:dyDescent="0.35">
      <c r="A8">
        <f t="shared" si="5"/>
        <v>4</v>
      </c>
      <c r="B8">
        <f>'Example 1'!B8</f>
        <v>18</v>
      </c>
      <c r="D8">
        <f t="shared" si="6"/>
        <v>3.5</v>
      </c>
      <c r="E8">
        <f t="shared" si="0"/>
        <v>63</v>
      </c>
      <c r="F8">
        <f t="shared" si="1"/>
        <v>220.5</v>
      </c>
      <c r="H8">
        <f t="shared" si="2"/>
        <v>0.54621843064721376</v>
      </c>
      <c r="I8">
        <f t="shared" si="7"/>
        <v>0.17862788724723888</v>
      </c>
      <c r="J8">
        <f t="shared" si="3"/>
        <v>16.076509852251498</v>
      </c>
      <c r="L8">
        <f t="shared" si="8"/>
        <v>5</v>
      </c>
      <c r="M8">
        <f t="shared" si="9"/>
        <v>16</v>
      </c>
      <c r="N8">
        <f t="shared" si="10"/>
        <v>15.264104584977735</v>
      </c>
      <c r="O8">
        <f t="shared" si="4"/>
        <v>3.5478141468170576E-2</v>
      </c>
    </row>
    <row r="9" spans="1:15" x14ac:dyDescent="0.35">
      <c r="A9">
        <f t="shared" si="5"/>
        <v>5</v>
      </c>
      <c r="B9">
        <f>'Example 1'!B9</f>
        <v>16</v>
      </c>
      <c r="D9">
        <f t="shared" si="6"/>
        <v>4.5</v>
      </c>
      <c r="E9">
        <f t="shared" si="0"/>
        <v>72</v>
      </c>
      <c r="F9">
        <f t="shared" si="1"/>
        <v>324</v>
      </c>
      <c r="H9">
        <f t="shared" si="2"/>
        <v>0.71581959270252193</v>
      </c>
      <c r="I9">
        <f t="shared" si="7"/>
        <v>0.16960116205530817</v>
      </c>
      <c r="J9">
        <f t="shared" si="3"/>
        <v>15.264104584977735</v>
      </c>
      <c r="L9">
        <f t="shared" si="8"/>
        <v>6</v>
      </c>
      <c r="M9">
        <f t="shared" si="9"/>
        <v>9</v>
      </c>
      <c r="N9">
        <f t="shared" si="10"/>
        <v>11.831107738133534</v>
      </c>
      <c r="O9">
        <f t="shared" si="4"/>
        <v>0.67746581320406796</v>
      </c>
    </row>
    <row r="10" spans="1:15" x14ac:dyDescent="0.35">
      <c r="A10">
        <f t="shared" si="5"/>
        <v>6</v>
      </c>
      <c r="B10">
        <f>'Example 1'!B10</f>
        <v>9</v>
      </c>
      <c r="D10">
        <f t="shared" si="6"/>
        <v>5.5</v>
      </c>
      <c r="E10">
        <f t="shared" si="0"/>
        <v>49.5</v>
      </c>
      <c r="F10">
        <f t="shared" si="1"/>
        <v>272.25</v>
      </c>
      <c r="H10">
        <f t="shared" si="2"/>
        <v>0.84727634534845009</v>
      </c>
      <c r="I10">
        <f t="shared" si="7"/>
        <v>0.13145675264592815</v>
      </c>
      <c r="J10">
        <f t="shared" si="3"/>
        <v>11.831107738133534</v>
      </c>
      <c r="L10">
        <f t="shared" si="8"/>
        <v>7</v>
      </c>
      <c r="M10">
        <f t="shared" si="9"/>
        <v>9</v>
      </c>
      <c r="N10">
        <f t="shared" si="10"/>
        <v>7.4859335957311774</v>
      </c>
      <c r="O10">
        <f t="shared" si="4"/>
        <v>0.30622727909886238</v>
      </c>
    </row>
    <row r="11" spans="1:15" x14ac:dyDescent="0.35">
      <c r="A11">
        <f t="shared" si="5"/>
        <v>7</v>
      </c>
      <c r="B11">
        <f>'Example 1'!B11</f>
        <v>9</v>
      </c>
      <c r="D11">
        <f t="shared" si="6"/>
        <v>6.5</v>
      </c>
      <c r="E11">
        <f t="shared" si="0"/>
        <v>58.5</v>
      </c>
      <c r="F11">
        <f t="shared" si="1"/>
        <v>380.25</v>
      </c>
      <c r="H11">
        <f t="shared" si="2"/>
        <v>0.93045338530101873</v>
      </c>
      <c r="I11">
        <f t="shared" si="7"/>
        <v>8.3177039952568643E-2</v>
      </c>
      <c r="J11">
        <f t="shared" si="3"/>
        <v>7.4859335957311774</v>
      </c>
      <c r="L11" s="3" t="s">
        <v>8</v>
      </c>
      <c r="M11" s="4">
        <f>B12+B13</f>
        <v>6</v>
      </c>
      <c r="N11" s="4">
        <f>J12+J13</f>
        <v>6.2591953229083144</v>
      </c>
      <c r="O11" s="4">
        <f t="shared" si="4"/>
        <v>1.0733362988635633E-2</v>
      </c>
    </row>
    <row r="12" spans="1:15" x14ac:dyDescent="0.35">
      <c r="A12">
        <f t="shared" si="5"/>
        <v>8</v>
      </c>
      <c r="B12">
        <f>'Example 1'!B12</f>
        <v>4</v>
      </c>
      <c r="D12">
        <f t="shared" si="6"/>
        <v>7.5</v>
      </c>
      <c r="E12">
        <f t="shared" si="0"/>
        <v>30</v>
      </c>
      <c r="F12">
        <f t="shared" si="1"/>
        <v>225</v>
      </c>
      <c r="H12">
        <f t="shared" si="2"/>
        <v>0.97341457011969679</v>
      </c>
      <c r="I12">
        <f t="shared" si="7"/>
        <v>4.2961184818678055E-2</v>
      </c>
      <c r="J12">
        <f t="shared" si="3"/>
        <v>3.8665066336810252</v>
      </c>
      <c r="L12" s="5"/>
      <c r="M12">
        <f>SUM(M4:M11)</f>
        <v>90</v>
      </c>
      <c r="N12">
        <f>SUM(N4:N11)</f>
        <v>90</v>
      </c>
      <c r="O12">
        <f>SUM(O4:O11)</f>
        <v>1.3508074108437182</v>
      </c>
    </row>
    <row r="13" spans="1:15" x14ac:dyDescent="0.35">
      <c r="A13" s="3" t="s">
        <v>9</v>
      </c>
      <c r="B13" s="4">
        <f>'Example 1'!B13</f>
        <v>2</v>
      </c>
      <c r="D13" s="4">
        <v>9</v>
      </c>
      <c r="E13" s="4">
        <f t="shared" si="0"/>
        <v>18</v>
      </c>
      <c r="F13" s="4">
        <f t="shared" si="1"/>
        <v>162</v>
      </c>
      <c r="H13" s="4">
        <v>1</v>
      </c>
      <c r="I13" s="4">
        <f t="shared" si="7"/>
        <v>2.6585429880303213E-2</v>
      </c>
      <c r="J13" s="4">
        <f t="shared" si="3"/>
        <v>2.3926886892272892</v>
      </c>
    </row>
    <row r="14" spans="1:15" x14ac:dyDescent="0.35">
      <c r="B14">
        <f>SUM(B4:B13)</f>
        <v>90</v>
      </c>
      <c r="E14">
        <f>SUM(E4:E13)</f>
        <v>337</v>
      </c>
      <c r="F14">
        <f>SUM(F4:F13)</f>
        <v>1693</v>
      </c>
      <c r="N14" s="6" t="s">
        <v>10</v>
      </c>
      <c r="O14" s="7">
        <f>COUNT(N4:N11)-3</f>
        <v>5</v>
      </c>
    </row>
    <row r="15" spans="1:15" ht="16.5" x14ac:dyDescent="0.35">
      <c r="N15" t="s">
        <v>11</v>
      </c>
      <c r="O15" s="8">
        <f>CHIINV(0.05,O14)</f>
        <v>11.070497693516353</v>
      </c>
    </row>
    <row r="16" spans="1:15" x14ac:dyDescent="0.35">
      <c r="E16" s="5" t="s">
        <v>16</v>
      </c>
      <c r="F16" s="7">
        <f>E14/B14</f>
        <v>3.7444444444444445</v>
      </c>
      <c r="N16" t="s">
        <v>12</v>
      </c>
      <c r="O16" s="9">
        <f>CHIDIST(O12,O14)</f>
        <v>0.92961783089257088</v>
      </c>
    </row>
    <row r="17" spans="5:6" x14ac:dyDescent="0.35">
      <c r="E17" s="5" t="s">
        <v>17</v>
      </c>
      <c r="F17" s="8">
        <f>(F14-B14*F16^2)/(B14-1)</f>
        <v>4.844069912609239</v>
      </c>
    </row>
    <row r="18" spans="5:6" x14ac:dyDescent="0.35">
      <c r="E18" s="5" t="s">
        <v>18</v>
      </c>
      <c r="F18" s="9">
        <f>SQRT(F17)</f>
        <v>2.2009247857683003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2024-01-18T09:36:52Z</dcterms:created>
  <dcterms:modified xsi:type="dcterms:W3CDTF">2024-01-18T10:11:33Z</dcterms:modified>
</cp:coreProperties>
</file>