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30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user\Documents\A Real Statistics 2020\Examples Detailed\"/>
    </mc:Choice>
  </mc:AlternateContent>
  <xr:revisionPtr revIDLastSave="0" documentId="8_{068E1E4D-A64B-465E-9D02-05929E707B12}" xr6:coauthVersionLast="47" xr6:coauthVersionMax="47" xr10:uidLastSave="{00000000-0000-0000-0000-000000000000}"/>
  <bookViews>
    <workbookView xWindow="-110" yWindow="-110" windowWidth="19420" windowHeight="10300" xr2:uid="{0E70E6E7-48E4-4AC3-B083-4D01CDACB542}"/>
  </bookViews>
  <sheets>
    <sheet name="Title" sheetId="2" r:id="rId1"/>
    <sheet name="Tool" sheetId="1" r:id="rId2"/>
  </sheets>
  <externalReferences>
    <externalReference r:id="rId3"/>
  </externalReferences>
  <definedNames>
    <definedName name="DataRange">#REF!</definedName>
    <definedName name="r_0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10" i="1" l="1"/>
  <c r="N9" i="1"/>
  <c r="N10" i="1" s="1"/>
  <c r="J6" i="1"/>
  <c r="J10" i="1" s="1"/>
  <c r="J5" i="1"/>
  <c r="O9" i="1" s="1"/>
  <c r="G4" i="1"/>
  <c r="C5" i="1" s="1"/>
  <c r="O11" i="1" l="1"/>
  <c r="O10" i="1"/>
  <c r="B5" i="1"/>
  <c r="B7" i="1" s="1"/>
  <c r="E7" i="1"/>
  <c r="N11" i="1"/>
  <c r="D5" i="1"/>
  <c r="E5" i="1"/>
  <c r="F5" i="1"/>
  <c r="J9" i="1"/>
  <c r="J11" i="1" s="1"/>
  <c r="K9" i="1" a="1"/>
  <c r="K9" i="1" s="1"/>
  <c r="K11" i="1" s="1"/>
  <c r="E9" i="1" l="1"/>
  <c r="E8" i="1"/>
  <c r="B8" i="1"/>
  <c r="B9" i="1"/>
</calcChain>
</file>

<file path=xl/sharedStrings.xml><?xml version="1.0" encoding="utf-8"?>
<sst xmlns="http://schemas.openxmlformats.org/spreadsheetml/2006/main" count="33" uniqueCount="30">
  <si>
    <t>Simpson's Index of Diversity</t>
  </si>
  <si>
    <t>Real Statistics data analysis tool</t>
  </si>
  <si>
    <t>A</t>
  </si>
  <si>
    <t>B</t>
  </si>
  <si>
    <t>C</t>
  </si>
  <si>
    <t>D</t>
  </si>
  <si>
    <t>E</t>
  </si>
  <si>
    <t>Total</t>
  </si>
  <si>
    <t>Diversity Indices</t>
  </si>
  <si>
    <t>freq</t>
  </si>
  <si>
    <t>p</t>
  </si>
  <si>
    <t># of elements</t>
  </si>
  <si>
    <t># of categories</t>
  </si>
  <si>
    <t>D'</t>
  </si>
  <si>
    <t>1-D</t>
  </si>
  <si>
    <t>1-D'</t>
  </si>
  <si>
    <t>Shannon</t>
  </si>
  <si>
    <t>Brillouin</t>
  </si>
  <si>
    <t>Simpson</t>
  </si>
  <si>
    <t>Sm Sample</t>
  </si>
  <si>
    <t>1/D</t>
  </si>
  <si>
    <t>1/D'</t>
  </si>
  <si>
    <t>diversity index</t>
  </si>
  <si>
    <t>D index</t>
  </si>
  <si>
    <t>max index</t>
  </si>
  <si>
    <t>homogeneity</t>
  </si>
  <si>
    <t>Real Statistics Using Excel</t>
  </si>
  <si>
    <t>Updated</t>
  </si>
  <si>
    <t>Copyright © 2013 - 2023 Charles Zaiontz</t>
  </si>
  <si>
    <t>Simpson’s Diversity Index and Diversity Tool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</si>
</sst>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i/>
      <sz val="11"/>
      <color theme="1"/>
      <name val="Aptos Narrow"/>
      <family val="2"/>
      <scheme val="minor"/>
    </font>
    <font>
      <sz val="1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double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/>
    <xf numFmtId="0" fontId="0" fillId="0" borderId="0" xfId="0" applyAlignment="1">
      <alignment horizont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2" fillId="0" borderId="11" xfId="0" applyFont="1" applyBorder="1" applyAlignment="1">
      <alignment horizontal="center"/>
    </xf>
    <xf numFmtId="0" fontId="0" fillId="0" borderId="12" xfId="0" applyBorder="1"/>
    <xf numFmtId="15" fontId="0" fillId="0" borderId="0" xfId="0" applyNumberFormat="1"/>
    <xf numFmtId="0" fontId="3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user\Documents\A%20Real%20Statistics%202020\Examples\Real%20Statistics%20Examples%20Basics%2027%20January%202022.xlsx" TargetMode="External"/><Relationship Id="rId1" Type="http://schemas.openxmlformats.org/officeDocument/2006/relationships/externalLinkPath" Target="/Users/user/Documents/A%20Real%20Statistics%202020/Examples/Real%20Statistics%20Examples%20Basics%2027%20January%20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TOC0"/>
      <sheetName val="TOC"/>
      <sheetName val="Bar Chart"/>
      <sheetName val="Line Chart"/>
      <sheetName val="Line Chart 2"/>
      <sheetName val="Scatter Chart"/>
      <sheetName val="Step Chart"/>
      <sheetName val="Array Formula"/>
      <sheetName val="Array Function"/>
      <sheetName val="Sort Filter"/>
      <sheetName val="Dynamic"/>
      <sheetName val="ByRow"/>
      <sheetName val="Reduce"/>
      <sheetName val="Make"/>
      <sheetName val="Map"/>
      <sheetName val="XLookup"/>
      <sheetName val="Seek"/>
      <sheetName val="Reformat 1"/>
      <sheetName val="Reformat 2"/>
      <sheetName val="Del Row"/>
      <sheetName val="Sort Rows"/>
      <sheetName val="Reformat"/>
      <sheetName val="Extract"/>
      <sheetName val="Select Col"/>
      <sheetName val="IndexedValues"/>
      <sheetName val="Misc"/>
      <sheetName val="Step Chart 1"/>
      <sheetName val="Lambda 2"/>
      <sheetName val="Prob 0"/>
      <sheetName val="Prob 1"/>
      <sheetName val="Prob 2"/>
      <sheetName val="Central"/>
      <sheetName val="Geo Mean"/>
      <sheetName val="Weighted"/>
      <sheetName val="Var"/>
      <sheetName val="Combined"/>
      <sheetName val="SKEW"/>
      <sheetName val="Rank 0"/>
      <sheetName val="Rank 1"/>
      <sheetName val="Rank 2"/>
      <sheetName val="HD"/>
      <sheetName val="Desc 1"/>
      <sheetName val="Desc 2"/>
      <sheetName val="Freq"/>
      <sheetName val="Freq 2"/>
      <sheetName val="Histogram"/>
      <sheetName val="Histogram 1"/>
      <sheetName val="Box Plot 1"/>
      <sheetName val="Box Plot 2"/>
      <sheetName val="Box Plot 3"/>
      <sheetName val="Box Plot 4"/>
      <sheetName val="Box Plot 5"/>
      <sheetName val="Box Plot 6"/>
      <sheetName val="Dot 1"/>
      <sheetName val="Dot 2"/>
      <sheetName val="ROC"/>
      <sheetName val="ROC 1"/>
      <sheetName val="AUC"/>
      <sheetName val="Winsor"/>
      <sheetName val="M-est"/>
      <sheetName val="Lp"/>
      <sheetName val="Lp Median"/>
      <sheetName val="Norm Outlier"/>
      <sheetName val="Sym Outlier"/>
      <sheetName val="Skew Outlier"/>
      <sheetName val="HD Outlier"/>
      <sheetName val="Missing"/>
      <sheetName val="Diversity 1"/>
      <sheetName val="Diversity 2"/>
      <sheetName val="Diversity 3"/>
      <sheetName val="Power"/>
      <sheetName val="Multiple tests"/>
      <sheetName val="Graph"/>
      <sheetName val="Gamma"/>
      <sheetName val="SUMIF"/>
      <sheetName val="Match"/>
      <sheetName val="Conversion 1"/>
      <sheetName val="Conversion 2"/>
      <sheetName val="Cat Code"/>
      <sheetName val="Table Lookup"/>
      <sheetName val="Sampling"/>
      <sheetName val="Chart s.e."/>
      <sheetName val=" Color 1"/>
      <sheetName val="Color 1a"/>
      <sheetName val="Color 2"/>
      <sheetName val="Bitwise"/>
      <sheetName val="Text"/>
      <sheetName val="Grade"/>
      <sheetName val="Interp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B6FB4B-9DD5-408D-804A-63E312024C13}">
  <dimension ref="A1:B6"/>
  <sheetViews>
    <sheetView tabSelected="1" workbookViewId="0"/>
  </sheetViews>
  <sheetFormatPr defaultRowHeight="14.5" x14ac:dyDescent="0.35"/>
  <cols>
    <col min="2" max="2" width="9.36328125" bestFit="1" customWidth="1"/>
  </cols>
  <sheetData>
    <row r="1" spans="1:2" x14ac:dyDescent="0.35">
      <c r="A1" t="s">
        <v>26</v>
      </c>
    </row>
    <row r="2" spans="1:2" x14ac:dyDescent="0.35">
      <c r="A2" t="s">
        <v>29</v>
      </c>
    </row>
    <row r="4" spans="1:2" x14ac:dyDescent="0.35">
      <c r="A4" t="s">
        <v>27</v>
      </c>
      <c r="B4" s="15">
        <v>45282</v>
      </c>
    </row>
    <row r="6" spans="1:2" x14ac:dyDescent="0.35">
      <c r="A6" s="16" t="s">
        <v>28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3695F3-091F-4AC1-B5E9-C88F5374BEA2}">
  <dimension ref="A1:O11"/>
  <sheetViews>
    <sheetView workbookViewId="0"/>
  </sheetViews>
  <sheetFormatPr defaultRowHeight="14.5" x14ac:dyDescent="0.35"/>
  <cols>
    <col min="9" max="9" width="14.54296875" customWidth="1"/>
    <col min="14" max="15" width="9.81640625" customWidth="1"/>
  </cols>
  <sheetData>
    <row r="1" spans="1:15" x14ac:dyDescent="0.35">
      <c r="A1" s="1" t="s">
        <v>0</v>
      </c>
      <c r="I1" t="s">
        <v>1</v>
      </c>
    </row>
    <row r="3" spans="1:15" x14ac:dyDescent="0.35">
      <c r="B3" s="2" t="s">
        <v>2</v>
      </c>
      <c r="C3" s="2" t="s">
        <v>3</v>
      </c>
      <c r="D3" s="2" t="s">
        <v>4</v>
      </c>
      <c r="E3" s="2" t="s">
        <v>5</v>
      </c>
      <c r="F3" s="2" t="s">
        <v>6</v>
      </c>
      <c r="G3" s="2" t="s">
        <v>7</v>
      </c>
      <c r="I3" t="s">
        <v>8</v>
      </c>
    </row>
    <row r="4" spans="1:15" x14ac:dyDescent="0.35">
      <c r="A4" t="s">
        <v>9</v>
      </c>
      <c r="B4" s="3">
        <v>5</v>
      </c>
      <c r="C4" s="4">
        <v>8</v>
      </c>
      <c r="D4" s="4">
        <v>6</v>
      </c>
      <c r="E4" s="4">
        <v>2</v>
      </c>
      <c r="F4" s="5">
        <v>4</v>
      </c>
      <c r="G4">
        <f>SUM(B4:F4)</f>
        <v>25</v>
      </c>
    </row>
    <row r="5" spans="1:15" x14ac:dyDescent="0.35">
      <c r="A5" t="s">
        <v>10</v>
      </c>
      <c r="B5" s="6">
        <f>B4/$G4</f>
        <v>0.2</v>
      </c>
      <c r="C5" s="7">
        <f>C4/$G4</f>
        <v>0.32</v>
      </c>
      <c r="D5" s="7">
        <f>D4/$G4</f>
        <v>0.24</v>
      </c>
      <c r="E5" s="7">
        <f>E4/$G4</f>
        <v>0.08</v>
      </c>
      <c r="F5" s="8">
        <f>F4/$G4</f>
        <v>0.16</v>
      </c>
      <c r="I5" t="s">
        <v>11</v>
      </c>
      <c r="J5" s="9">
        <f>SUM(B4:F4)</f>
        <v>25</v>
      </c>
    </row>
    <row r="6" spans="1:15" x14ac:dyDescent="0.35">
      <c r="I6" t="s">
        <v>12</v>
      </c>
      <c r="J6" s="10">
        <f>COUNT(B4:F4)</f>
        <v>5</v>
      </c>
    </row>
    <row r="7" spans="1:15" ht="15" thickBot="1" x14ac:dyDescent="0.4">
      <c r="A7" t="s">
        <v>5</v>
      </c>
      <c r="B7" s="11">
        <f>SUMSQ(B5:F5)</f>
        <v>0.23200000000000001</v>
      </c>
      <c r="D7" t="s">
        <v>13</v>
      </c>
      <c r="E7" s="11">
        <f>SUMPRODUCT(B4:F4,B4:F4-1)/(G4*(G4-1))</f>
        <v>0.2</v>
      </c>
    </row>
    <row r="8" spans="1:15" ht="15" thickTop="1" x14ac:dyDescent="0.35">
      <c r="A8" t="s">
        <v>14</v>
      </c>
      <c r="B8" s="12">
        <f>1-B7</f>
        <v>0.76800000000000002</v>
      </c>
      <c r="D8" t="s">
        <v>15</v>
      </c>
      <c r="E8" s="12">
        <f>1-E7</f>
        <v>0.8</v>
      </c>
      <c r="I8" s="13"/>
      <c r="J8" s="13" t="s">
        <v>16</v>
      </c>
      <c r="K8" s="13" t="s">
        <v>17</v>
      </c>
      <c r="M8" s="13"/>
      <c r="N8" s="13" t="s">
        <v>18</v>
      </c>
      <c r="O8" s="13" t="s">
        <v>19</v>
      </c>
    </row>
    <row r="9" spans="1:15" x14ac:dyDescent="0.35">
      <c r="A9" t="s">
        <v>20</v>
      </c>
      <c r="B9" s="14">
        <f>1/B7</f>
        <v>4.3103448275862064</v>
      </c>
      <c r="D9" t="s">
        <v>21</v>
      </c>
      <c r="E9" s="14">
        <f>1/E7</f>
        <v>5</v>
      </c>
      <c r="I9" t="s">
        <v>22</v>
      </c>
      <c r="J9">
        <f>LN(J5)-SUMPRODUCT(B4:F4,LN(B4:F4))/J5</f>
        <v>1.5242858042051217</v>
      </c>
      <c r="K9">
        <f t="array" ref="K9">(GAMMALN(J5+1)-SUM(GAMMALN(B4:F4+1)))/J5</f>
        <v>1.2864423341814091</v>
      </c>
      <c r="M9" t="s">
        <v>23</v>
      </c>
      <c r="N9">
        <f>SUMSQ(B4:F4)/J5^2</f>
        <v>0.23200000000000001</v>
      </c>
      <c r="O9">
        <f>SUMPRODUCT(B4:F4,B4:F4-1)/(J5*(J5-1))</f>
        <v>0.2</v>
      </c>
    </row>
    <row r="10" spans="1:15" x14ac:dyDescent="0.35">
      <c r="I10" t="s">
        <v>24</v>
      </c>
      <c r="J10">
        <f>LN(J6)</f>
        <v>1.6094379124341003</v>
      </c>
      <c r="K10">
        <f>(GAMMALN(J5+1)-(J6-MOD(J5,J6))*GAMMALN(1+INT(J5/J6))-MOD(J5,J6)*GAMMALN(INT(J5/J6)+2))/J5</f>
        <v>1.3626458603628118</v>
      </c>
      <c r="M10" t="s">
        <v>14</v>
      </c>
      <c r="N10">
        <f>1-N9</f>
        <v>0.76800000000000002</v>
      </c>
      <c r="O10">
        <f>1-O9</f>
        <v>0.8</v>
      </c>
    </row>
    <row r="11" spans="1:15" x14ac:dyDescent="0.35">
      <c r="I11" s="7" t="s">
        <v>25</v>
      </c>
      <c r="J11" s="7">
        <f>J9/J10</f>
        <v>0.94709202040593465</v>
      </c>
      <c r="K11" s="7">
        <f>K9/K10</f>
        <v>0.94407679324610938</v>
      </c>
      <c r="M11" s="7" t="s">
        <v>20</v>
      </c>
      <c r="N11" s="7">
        <f>1/N9</f>
        <v>4.3103448275862064</v>
      </c>
      <c r="O11" s="7">
        <f>1/O9</f>
        <v>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Title</vt:lpstr>
      <vt:lpstr>Tool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Charles Zaiontz</dc:creator>
  <cp:lastModifiedBy>Charles Zaiontz</cp:lastModifiedBy>
  <dcterms:created xsi:type="dcterms:W3CDTF">2023-12-22T17:42:50Z</dcterms:created>
  <dcterms:modified xsi:type="dcterms:W3CDTF">2023-12-22T17:45:45Z</dcterms:modified>
</cp:coreProperties>
</file>