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7F28BF6-0ACF-424E-BEA4-55AF760D1796}" xr6:coauthVersionLast="47" xr6:coauthVersionMax="47" xr10:uidLastSave="{00000000-0000-0000-0000-000000000000}"/>
  <bookViews>
    <workbookView xWindow="-110" yWindow="-110" windowWidth="19420" windowHeight="10300" xr2:uid="{E932850A-593D-4176-8820-549B7AC1A032}"/>
  </bookViews>
  <sheets>
    <sheet name="Title" sheetId="2" r:id="rId1"/>
    <sheet name="MLE Logistic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 a="1"/>
  <c r="C19" i="1" s="1"/>
  <c r="C10" i="1" a="1"/>
  <c r="D10" i="1" s="1"/>
  <c r="G24" i="1"/>
  <c r="G18" i="1"/>
  <c r="G17" i="1"/>
  <c r="G16" i="1"/>
  <c r="G15" i="1"/>
  <c r="G14" i="1"/>
  <c r="G13" i="1"/>
  <c r="G12" i="1"/>
  <c r="G11" i="1"/>
  <c r="G10" i="1"/>
  <c r="G9" i="1"/>
  <c r="G8" i="1"/>
  <c r="G7" i="1"/>
  <c r="D7" i="1"/>
  <c r="G6" i="1"/>
  <c r="G5" i="1"/>
  <c r="D5" i="1"/>
  <c r="D8" i="1" s="1"/>
  <c r="G4" i="1"/>
  <c r="G21" i="1" s="1"/>
  <c r="D4" i="1"/>
  <c r="H3" i="1"/>
  <c r="D3" i="1"/>
  <c r="C11" i="1" l="1"/>
  <c r="D15" i="1"/>
  <c r="D12" i="1"/>
  <c r="C16" i="1"/>
  <c r="D16" i="1"/>
  <c r="C17" i="1"/>
  <c r="D11" i="1"/>
  <c r="D19" i="1"/>
  <c r="C12" i="1"/>
  <c r="C20" i="1"/>
  <c r="D20" i="1"/>
  <c r="D17" i="1"/>
  <c r="C14" i="1"/>
  <c r="C18" i="1"/>
  <c r="C10" i="1"/>
  <c r="D14" i="1"/>
  <c r="D18" i="1"/>
  <c r="C15" i="1"/>
  <c r="G20" i="1"/>
  <c r="G22" i="1"/>
  <c r="G23" i="1" s="1"/>
  <c r="H2" i="1" s="1"/>
  <c r="H18" i="1" l="1"/>
  <c r="H14" i="1"/>
  <c r="H13" i="1"/>
  <c r="H23" i="1"/>
  <c r="I2" i="1" s="1"/>
  <c r="H16" i="1"/>
  <c r="H15" i="1"/>
  <c r="H5" i="1"/>
  <c r="H12" i="1"/>
  <c r="H6" i="1"/>
  <c r="H7" i="1"/>
  <c r="H11" i="1"/>
  <c r="H8" i="1"/>
  <c r="H20" i="1" s="1"/>
  <c r="H17" i="1"/>
  <c r="H10" i="1"/>
  <c r="H9" i="1"/>
  <c r="H24" i="1" s="1"/>
  <c r="I3" i="1" s="1"/>
  <c r="H4" i="1"/>
  <c r="I24" i="1" l="1"/>
  <c r="J3" i="1" s="1"/>
  <c r="I13" i="1"/>
  <c r="I17" i="1"/>
  <c r="I8" i="1"/>
  <c r="I5" i="1"/>
  <c r="I20" i="1"/>
  <c r="I12" i="1"/>
  <c r="I6" i="1"/>
  <c r="I16" i="1"/>
  <c r="I7" i="1"/>
  <c r="I18" i="1"/>
  <c r="I11" i="1"/>
  <c r="I4" i="1"/>
  <c r="I15" i="1"/>
  <c r="I14" i="1"/>
  <c r="I10" i="1"/>
  <c r="I9" i="1"/>
  <c r="I22" i="1" l="1"/>
  <c r="I21" i="1"/>
  <c r="I23" i="1" l="1"/>
  <c r="J2" i="1" s="1"/>
  <c r="J23" i="1" l="1"/>
  <c r="K2" i="1" s="1"/>
  <c r="J17" i="1"/>
  <c r="J12" i="1"/>
  <c r="J15" i="1"/>
  <c r="J13" i="1"/>
  <c r="J6" i="1"/>
  <c r="J16" i="1"/>
  <c r="J7" i="1"/>
  <c r="J18" i="1"/>
  <c r="J11" i="1"/>
  <c r="J8" i="1"/>
  <c r="J14" i="1"/>
  <c r="J10" i="1"/>
  <c r="J9" i="1"/>
  <c r="J24" i="1"/>
  <c r="K3" i="1" s="1"/>
  <c r="J4" i="1"/>
  <c r="J20" i="1" s="1"/>
  <c r="J5" i="1"/>
  <c r="K24" i="1" l="1"/>
  <c r="L3" i="1" s="1"/>
  <c r="K12" i="1"/>
  <c r="K16" i="1"/>
  <c r="K7" i="1"/>
  <c r="K18" i="1"/>
  <c r="K11" i="1"/>
  <c r="K8" i="1"/>
  <c r="K14" i="1"/>
  <c r="K10" i="1"/>
  <c r="K9" i="1"/>
  <c r="K17" i="1"/>
  <c r="K4" i="1"/>
  <c r="K20" i="1" s="1"/>
  <c r="K15" i="1"/>
  <c r="K5" i="1"/>
  <c r="K13" i="1"/>
  <c r="K6" i="1"/>
  <c r="K22" i="1" l="1"/>
  <c r="K21" i="1"/>
  <c r="K23" i="1" s="1"/>
  <c r="L2" i="1" s="1"/>
  <c r="L16" i="1" l="1"/>
  <c r="L11" i="1"/>
  <c r="L7" i="1"/>
  <c r="L4" i="1"/>
  <c r="L24" i="1" s="1"/>
  <c r="M3" i="1" s="1"/>
  <c r="L18" i="1"/>
  <c r="L14" i="1"/>
  <c r="L12" i="1"/>
  <c r="L8" i="1"/>
  <c r="L10" i="1"/>
  <c r="L9" i="1"/>
  <c r="L17" i="1"/>
  <c r="L15" i="1"/>
  <c r="L23" i="1"/>
  <c r="M2" i="1" s="1"/>
  <c r="L13" i="1"/>
  <c r="L6" i="1"/>
  <c r="L5" i="1"/>
  <c r="M24" i="1" l="1"/>
  <c r="N3" i="1" s="1"/>
  <c r="M11" i="1"/>
  <c r="M15" i="1"/>
  <c r="M18" i="1"/>
  <c r="M16" i="1"/>
  <c r="M8" i="1"/>
  <c r="M20" i="1" s="1"/>
  <c r="M10" i="1"/>
  <c r="M9" i="1"/>
  <c r="M17" i="1"/>
  <c r="M14" i="1"/>
  <c r="M4" i="1"/>
  <c r="M5" i="1"/>
  <c r="M12" i="1"/>
  <c r="M13" i="1"/>
  <c r="M6" i="1"/>
  <c r="M7" i="1"/>
  <c r="L20" i="1"/>
  <c r="M22" i="1" l="1"/>
  <c r="M21" i="1"/>
  <c r="M23" i="1" l="1"/>
  <c r="N2" i="1" s="1"/>
  <c r="N15" i="1" l="1"/>
  <c r="N10" i="1"/>
  <c r="N18" i="1"/>
  <c r="N23" i="1"/>
  <c r="O2" i="1" s="1"/>
  <c r="N17" i="1"/>
  <c r="N11" i="1"/>
  <c r="N9" i="1"/>
  <c r="N14" i="1"/>
  <c r="N4" i="1"/>
  <c r="N5" i="1"/>
  <c r="N13" i="1"/>
  <c r="N6" i="1"/>
  <c r="N12" i="1"/>
  <c r="N7" i="1"/>
  <c r="N24" i="1" s="1"/>
  <c r="O3" i="1" s="1"/>
  <c r="N16" i="1"/>
  <c r="N8" i="1"/>
  <c r="N20" i="1"/>
  <c r="O24" i="1" l="1"/>
  <c r="P3" i="1"/>
  <c r="O10" i="1"/>
  <c r="O18" i="1"/>
  <c r="O14" i="1"/>
  <c r="O9" i="1"/>
  <c r="O6" i="1"/>
  <c r="O17" i="1"/>
  <c r="O4" i="1"/>
  <c r="O5" i="1"/>
  <c r="O13" i="1"/>
  <c r="O15" i="1"/>
  <c r="O16" i="1"/>
  <c r="O8" i="1"/>
  <c r="O20" i="1"/>
  <c r="O7" i="1"/>
  <c r="O12" i="1"/>
  <c r="O11" i="1"/>
  <c r="O22" i="1" l="1"/>
  <c r="O21" i="1"/>
  <c r="O23" i="1" l="1"/>
  <c r="P2" i="1" s="1"/>
  <c r="P18" i="1" l="1"/>
  <c r="P14" i="1"/>
  <c r="P9" i="1"/>
  <c r="P13" i="1"/>
  <c r="P23" i="1"/>
  <c r="Q2" i="1" s="1"/>
  <c r="P17" i="1"/>
  <c r="P16" i="1"/>
  <c r="P10" i="1"/>
  <c r="P4" i="1"/>
  <c r="P5" i="1"/>
  <c r="P6" i="1"/>
  <c r="P15" i="1"/>
  <c r="P12" i="1"/>
  <c r="P7" i="1"/>
  <c r="P20" i="1"/>
  <c r="P11" i="1"/>
  <c r="P8" i="1"/>
  <c r="P24" i="1"/>
  <c r="Q3" i="1" s="1"/>
  <c r="Q13" i="1" l="1"/>
  <c r="Q17" i="1"/>
  <c r="Q8" i="1"/>
  <c r="Q5" i="1"/>
  <c r="Q14" i="1"/>
  <c r="Q15" i="1"/>
  <c r="Q6" i="1"/>
  <c r="Q7" i="1"/>
  <c r="Q12" i="1"/>
  <c r="Q16" i="1"/>
  <c r="Q18" i="1"/>
  <c r="Q10" i="1"/>
  <c r="Q9" i="1"/>
  <c r="Q11" i="1"/>
  <c r="Q20" i="1" s="1"/>
  <c r="Q4" i="1"/>
  <c r="Q24" i="1"/>
  <c r="R3" i="1"/>
  <c r="Q22" i="1" l="1"/>
  <c r="Q21" i="1"/>
  <c r="Q23" i="1" l="1"/>
  <c r="R2" i="1" s="1"/>
  <c r="R23" i="1" l="1"/>
  <c r="S2" i="1" s="1"/>
  <c r="R17" i="1"/>
  <c r="R12" i="1"/>
  <c r="R15" i="1"/>
  <c r="R5" i="1"/>
  <c r="R6" i="1"/>
  <c r="R13" i="1"/>
  <c r="R7" i="1"/>
  <c r="R16" i="1"/>
  <c r="R11" i="1"/>
  <c r="R8" i="1"/>
  <c r="R18" i="1"/>
  <c r="R10" i="1"/>
  <c r="R9" i="1"/>
  <c r="R4" i="1"/>
  <c r="R20" i="1" s="1"/>
  <c r="R14" i="1"/>
  <c r="R24" i="1" l="1"/>
  <c r="S3" i="1" s="1"/>
  <c r="S12" i="1" s="1"/>
  <c r="S4" i="1" l="1"/>
  <c r="S10" i="1"/>
  <c r="S18" i="1"/>
  <c r="S6" i="1"/>
  <c r="S13" i="1"/>
  <c r="S17" i="1"/>
  <c r="S7" i="1"/>
  <c r="S15" i="1"/>
  <c r="S8" i="1"/>
  <c r="S16" i="1"/>
  <c r="S9" i="1"/>
  <c r="S14" i="1"/>
  <c r="S5" i="1"/>
  <c r="S20" i="1" s="1"/>
  <c r="S11" i="1"/>
  <c r="S24" i="1"/>
  <c r="T3" i="1" s="1"/>
  <c r="S22" i="1" l="1"/>
  <c r="S21" i="1"/>
  <c r="S23" i="1" l="1"/>
  <c r="T2" i="1" s="1"/>
  <c r="T16" i="1" l="1"/>
  <c r="T11" i="1"/>
  <c r="T7" i="1"/>
  <c r="T4" i="1"/>
  <c r="T18" i="1"/>
  <c r="T14" i="1"/>
  <c r="T15" i="1"/>
  <c r="T13" i="1"/>
  <c r="T23" i="1"/>
  <c r="U2" i="1" s="1"/>
  <c r="T12" i="1"/>
  <c r="T8" i="1"/>
  <c r="T10" i="1"/>
  <c r="T9" i="1"/>
  <c r="T5" i="1"/>
  <c r="T20" i="1" s="1"/>
  <c r="T17" i="1"/>
  <c r="T6" i="1"/>
  <c r="T24" i="1" l="1"/>
  <c r="U3" i="1" s="1"/>
  <c r="U11" i="1" s="1"/>
  <c r="U13" i="1"/>
  <c r="U7" i="1"/>
  <c r="U8" i="1"/>
  <c r="U16" i="1"/>
  <c r="U18" i="1"/>
  <c r="U4" i="1"/>
  <c r="U17" i="1"/>
  <c r="U14" i="1"/>
  <c r="U5" i="1"/>
  <c r="U6" i="1" l="1"/>
  <c r="U12" i="1"/>
  <c r="U9" i="1"/>
  <c r="U15" i="1"/>
  <c r="U10" i="1"/>
  <c r="U22" i="1" s="1"/>
  <c r="V3" i="1"/>
  <c r="U24" i="1"/>
  <c r="U21" i="1" l="1"/>
  <c r="U23" i="1" s="1"/>
  <c r="V2" i="1" s="1"/>
  <c r="U20" i="1"/>
  <c r="V15" i="1" l="1"/>
  <c r="V10" i="1"/>
  <c r="V18" i="1"/>
  <c r="V23" i="1"/>
  <c r="W2" i="1" s="1"/>
  <c r="V17" i="1"/>
  <c r="V12" i="1"/>
  <c r="V8" i="1"/>
  <c r="V16" i="1"/>
  <c r="V11" i="1"/>
  <c r="V9" i="1"/>
  <c r="V24" i="1" s="1"/>
  <c r="W3" i="1" s="1"/>
  <c r="W24" i="1" s="1"/>
  <c r="X3" i="1" s="1"/>
  <c r="V4" i="1"/>
  <c r="V14" i="1"/>
  <c r="V5" i="1"/>
  <c r="V13" i="1"/>
  <c r="V7" i="1"/>
  <c r="V6" i="1"/>
  <c r="V20" i="1"/>
  <c r="W10" i="1" l="1"/>
  <c r="W18" i="1"/>
  <c r="W14" i="1"/>
  <c r="W9" i="1"/>
  <c r="W6" i="1"/>
  <c r="W16" i="1"/>
  <c r="W11" i="1"/>
  <c r="W4" i="1"/>
  <c r="W5" i="1"/>
  <c r="W17" i="1"/>
  <c r="W13" i="1"/>
  <c r="W7" i="1"/>
  <c r="W15" i="1"/>
  <c r="W8" i="1"/>
  <c r="W20" i="1" s="1"/>
  <c r="W12" i="1"/>
  <c r="W22" i="1" l="1"/>
  <c r="W21" i="1"/>
  <c r="W23" i="1" l="1"/>
  <c r="X2" i="1" s="1"/>
  <c r="X18" i="1" l="1"/>
  <c r="X14" i="1"/>
  <c r="X9" i="1"/>
  <c r="X13" i="1"/>
  <c r="X23" i="1"/>
  <c r="Y2" i="1" s="1"/>
  <c r="X17" i="1"/>
  <c r="X16" i="1"/>
  <c r="X11" i="1"/>
  <c r="X4" i="1"/>
  <c r="X10" i="1"/>
  <c r="X5" i="1"/>
  <c r="X20" i="1" s="1"/>
  <c r="X6" i="1"/>
  <c r="X15" i="1"/>
  <c r="X12" i="1"/>
  <c r="X8" i="1"/>
  <c r="X24" i="1" s="1"/>
  <c r="Y3" i="1" s="1"/>
  <c r="Y24" i="1" s="1"/>
  <c r="Z3" i="1" s="1"/>
  <c r="X7" i="1"/>
  <c r="Y13" i="1" l="1"/>
  <c r="Y17" i="1"/>
  <c r="Y8" i="1"/>
  <c r="Y5" i="1"/>
  <c r="Y16" i="1"/>
  <c r="Y4" i="1"/>
  <c r="Y20" i="1"/>
  <c r="Y10" i="1"/>
  <c r="Y9" i="1"/>
  <c r="Y6" i="1"/>
  <c r="Y18" i="1"/>
  <c r="Y14" i="1"/>
  <c r="Y7" i="1"/>
  <c r="Y15" i="1"/>
  <c r="Y12" i="1"/>
  <c r="Y11" i="1"/>
  <c r="Y22" i="1" l="1"/>
  <c r="Y21" i="1"/>
  <c r="Y23" i="1" l="1"/>
  <c r="Z2" i="1" s="1"/>
  <c r="Z23" i="1" l="1"/>
  <c r="AA2" i="1" s="1"/>
  <c r="Z17" i="1"/>
  <c r="Z12" i="1"/>
  <c r="Z15" i="1"/>
  <c r="Z10" i="1"/>
  <c r="Z9" i="1"/>
  <c r="Z5" i="1"/>
  <c r="Z20" i="1" s="1"/>
  <c r="Z18" i="1"/>
  <c r="Z14" i="1"/>
  <c r="Z6" i="1"/>
  <c r="Z7" i="1"/>
  <c r="Z24" i="1"/>
  <c r="AA3" i="1" s="1"/>
  <c r="AA24" i="1" s="1"/>
  <c r="AB3" i="1" s="1"/>
  <c r="Z11" i="1"/>
  <c r="Z16" i="1"/>
  <c r="Z13" i="1"/>
  <c r="Z8" i="1"/>
  <c r="Z4" i="1"/>
  <c r="AA12" i="1" l="1"/>
  <c r="AA16" i="1"/>
  <c r="AA5" i="1"/>
  <c r="AA18" i="1"/>
  <c r="AA14" i="1"/>
  <c r="AA6" i="1"/>
  <c r="AA7" i="1"/>
  <c r="AA17" i="1"/>
  <c r="AA15" i="1"/>
  <c r="AA13" i="1"/>
  <c r="AA8" i="1"/>
  <c r="AA4" i="1"/>
  <c r="AA10" i="1"/>
  <c r="AA9" i="1"/>
  <c r="AA11" i="1"/>
  <c r="AA22" i="1" l="1"/>
  <c r="AA21" i="1"/>
  <c r="AA23" i="1" s="1"/>
  <c r="AB2" i="1" s="1"/>
  <c r="AA20" i="1"/>
  <c r="AB16" i="1" l="1"/>
  <c r="AB11" i="1"/>
  <c r="AB7" i="1"/>
  <c r="AB4" i="1"/>
  <c r="AB18" i="1"/>
  <c r="AB14" i="1"/>
  <c r="AB6" i="1"/>
  <c r="AB17" i="1"/>
  <c r="AB15" i="1"/>
  <c r="AB13" i="1"/>
  <c r="AB8" i="1"/>
  <c r="AB12" i="1"/>
  <c r="AB23" i="1"/>
  <c r="AC2" i="1" s="1"/>
  <c r="AB10" i="1"/>
  <c r="AB9" i="1"/>
  <c r="AB5" i="1"/>
  <c r="AB20" i="1" s="1"/>
  <c r="AB24" i="1"/>
  <c r="AC3" i="1" s="1"/>
  <c r="AC24" i="1" s="1"/>
  <c r="AD3" i="1" s="1"/>
  <c r="AC11" i="1" l="1"/>
  <c r="AC15" i="1"/>
  <c r="AC13" i="1"/>
  <c r="AC18" i="1"/>
  <c r="AC14" i="1"/>
  <c r="AC7" i="1"/>
  <c r="AC17" i="1"/>
  <c r="AC8" i="1"/>
  <c r="AC12" i="1"/>
  <c r="AC16" i="1"/>
  <c r="AC5" i="1"/>
  <c r="AC10" i="1"/>
  <c r="AC9" i="1"/>
  <c r="AC6" i="1"/>
  <c r="AC4" i="1"/>
  <c r="AC22" i="1" l="1"/>
  <c r="AC21" i="1"/>
  <c r="AC20" i="1"/>
  <c r="AC23" i="1" l="1"/>
  <c r="AD2" i="1" s="1"/>
  <c r="AD15" i="1" l="1"/>
  <c r="AD10" i="1"/>
  <c r="AD18" i="1"/>
  <c r="AD23" i="1"/>
  <c r="AE2" i="1" s="1"/>
  <c r="AD17" i="1"/>
  <c r="AD7" i="1"/>
  <c r="AD8" i="1"/>
  <c r="AD13" i="1"/>
  <c r="AD12" i="1"/>
  <c r="AD11" i="1"/>
  <c r="AD9" i="1"/>
  <c r="AD4" i="1"/>
  <c r="AD16" i="1"/>
  <c r="AD6" i="1"/>
  <c r="AD14" i="1"/>
  <c r="AD5" i="1"/>
  <c r="AD24" i="1" s="1"/>
  <c r="AE3" i="1" s="1"/>
  <c r="AE24" i="1" s="1"/>
  <c r="AF3" i="1" s="1"/>
  <c r="AD20" i="1"/>
  <c r="AE10" i="1" l="1"/>
  <c r="AE18" i="1"/>
  <c r="AE14" i="1"/>
  <c r="AE9" i="1"/>
  <c r="AE6" i="1"/>
  <c r="AE8" i="1"/>
  <c r="AE17" i="1"/>
  <c r="AE13" i="1"/>
  <c r="AE12" i="1"/>
  <c r="AE15" i="1"/>
  <c r="AE4" i="1"/>
  <c r="AE11" i="1"/>
  <c r="AE16" i="1"/>
  <c r="AE5" i="1"/>
  <c r="AE20" i="1"/>
  <c r="AE7" i="1"/>
  <c r="AE22" i="1" l="1"/>
  <c r="AE21" i="1"/>
  <c r="AE23" i="1" l="1"/>
  <c r="AF2" i="1" s="1"/>
  <c r="AF18" i="1" l="1"/>
  <c r="AF14" i="1"/>
  <c r="AF9" i="1"/>
  <c r="AF13" i="1"/>
  <c r="AF23" i="1"/>
  <c r="AG2" i="1" s="1"/>
  <c r="AF17" i="1"/>
  <c r="AF16" i="1"/>
  <c r="AF12" i="1"/>
  <c r="AF15" i="1"/>
  <c r="AF11" i="1"/>
  <c r="AF4" i="1"/>
  <c r="AF5" i="1"/>
  <c r="AF10" i="1"/>
  <c r="AF7" i="1"/>
  <c r="AF8" i="1"/>
  <c r="AF24" i="1" s="1"/>
  <c r="AG3" i="1" s="1"/>
  <c r="AG24" i="1" s="1"/>
  <c r="AH3" i="1" s="1"/>
  <c r="AF6" i="1"/>
  <c r="AG13" i="1" l="1"/>
  <c r="AG17" i="1"/>
  <c r="AG8" i="1"/>
  <c r="AG5" i="1"/>
  <c r="AG15" i="1"/>
  <c r="AG11" i="1"/>
  <c r="AG4" i="1"/>
  <c r="AG16" i="1"/>
  <c r="AG10" i="1"/>
  <c r="AG9" i="1"/>
  <c r="AG6" i="1"/>
  <c r="AG14" i="1"/>
  <c r="AG18" i="1"/>
  <c r="AG12" i="1"/>
  <c r="AG7" i="1"/>
  <c r="AF20" i="1"/>
  <c r="AG22" i="1" l="1"/>
  <c r="AG21" i="1"/>
  <c r="AG20" i="1"/>
  <c r="AG23" i="1" l="1"/>
  <c r="AH2" i="1" s="1"/>
  <c r="AH23" i="1" l="1"/>
  <c r="AI2" i="1" s="1"/>
  <c r="AH17" i="1"/>
  <c r="AH12" i="1"/>
  <c r="AH15" i="1"/>
  <c r="AH13" i="1"/>
  <c r="AH11" i="1"/>
  <c r="AH4" i="1"/>
  <c r="AH20" i="1" s="1"/>
  <c r="AH16" i="1"/>
  <c r="AH10" i="1"/>
  <c r="AH9" i="1"/>
  <c r="AH5" i="1"/>
  <c r="AH6" i="1"/>
  <c r="AH7" i="1"/>
  <c r="AH18" i="1"/>
  <c r="AH8" i="1"/>
  <c r="AH14" i="1"/>
  <c r="AH24" i="1" s="1"/>
  <c r="AI3" i="1" s="1"/>
  <c r="AI24" i="1" s="1"/>
  <c r="AJ3" i="1" s="1"/>
  <c r="AI12" i="1" l="1"/>
  <c r="AI16" i="1"/>
  <c r="AI17" i="1"/>
  <c r="AI10" i="1"/>
  <c r="AI9" i="1"/>
  <c r="AI5" i="1"/>
  <c r="AI6" i="1"/>
  <c r="AI18" i="1"/>
  <c r="AI7" i="1"/>
  <c r="AI14" i="1"/>
  <c r="AI15" i="1"/>
  <c r="AI13" i="1"/>
  <c r="AI8" i="1"/>
  <c r="AI11" i="1"/>
  <c r="AI20" i="1" s="1"/>
  <c r="AI4" i="1"/>
  <c r="AI22" i="1" l="1"/>
  <c r="AI21" i="1"/>
  <c r="AI23" i="1" s="1"/>
  <c r="AJ2" i="1" s="1"/>
  <c r="AJ16" i="1" l="1"/>
  <c r="AJ11" i="1"/>
  <c r="AJ7" i="1"/>
  <c r="AJ4" i="1"/>
  <c r="AJ18" i="1"/>
  <c r="AJ14" i="1"/>
  <c r="AJ10" i="1"/>
  <c r="AJ9" i="1"/>
  <c r="AJ5" i="1"/>
  <c r="AJ20" i="1" s="1"/>
  <c r="AJ6" i="1"/>
  <c r="AJ23" i="1"/>
  <c r="AK2" i="1" s="1"/>
  <c r="AJ8" i="1"/>
  <c r="AJ15" i="1"/>
  <c r="AJ13" i="1"/>
  <c r="AJ12" i="1"/>
  <c r="AJ17" i="1"/>
  <c r="AJ24" i="1"/>
  <c r="AK3" i="1" s="1"/>
  <c r="AK24" i="1" s="1"/>
  <c r="AL3" i="1" s="1"/>
  <c r="AK11" i="1" l="1"/>
  <c r="AK15" i="1"/>
  <c r="AK13" i="1"/>
  <c r="AK6" i="1"/>
  <c r="AK16" i="1"/>
  <c r="AK7" i="1"/>
  <c r="AK14" i="1"/>
  <c r="AK8" i="1"/>
  <c r="AK18" i="1"/>
  <c r="AK17" i="1"/>
  <c r="AK4" i="1"/>
  <c r="AK10" i="1"/>
  <c r="AK9" i="1"/>
  <c r="AK5" i="1"/>
  <c r="AK12" i="1"/>
  <c r="AK20" i="1"/>
  <c r="AK22" i="1" l="1"/>
  <c r="AK21" i="1"/>
  <c r="AK23" i="1" l="1"/>
  <c r="AL2" i="1" s="1"/>
  <c r="AL15" i="1" l="1"/>
  <c r="AL10" i="1"/>
  <c r="AL18" i="1"/>
  <c r="AL23" i="1"/>
  <c r="AM2" i="1" s="1"/>
  <c r="AL17" i="1"/>
  <c r="AL16" i="1"/>
  <c r="AL7" i="1"/>
  <c r="AL14" i="1"/>
  <c r="AL8" i="1"/>
  <c r="AL12" i="1"/>
  <c r="AL11" i="1"/>
  <c r="AL9" i="1"/>
  <c r="AL5" i="1"/>
  <c r="AL13" i="1"/>
  <c r="AL6" i="1"/>
  <c r="AL4" i="1"/>
  <c r="AL24" i="1"/>
  <c r="AM3" i="1" s="1"/>
  <c r="AM24" i="1" s="1"/>
  <c r="AN3" i="1" s="1"/>
  <c r="AL20" i="1"/>
  <c r="AM10" i="1" l="1"/>
  <c r="AM18" i="1"/>
  <c r="AM14" i="1"/>
  <c r="AM9" i="1"/>
  <c r="AM6" i="1"/>
  <c r="AM20" i="1" s="1"/>
  <c r="AM7" i="1"/>
  <c r="AM8" i="1"/>
  <c r="AM12" i="1"/>
  <c r="AM13" i="1"/>
  <c r="AM4" i="1"/>
  <c r="AM15" i="1"/>
  <c r="AM16" i="1"/>
  <c r="AM5" i="1"/>
  <c r="AM11" i="1"/>
  <c r="AM17" i="1"/>
  <c r="AM22" i="1" l="1"/>
  <c r="AM21" i="1"/>
  <c r="AM23" i="1" l="1"/>
  <c r="AN2" i="1" s="1"/>
  <c r="AN18" i="1" l="1"/>
  <c r="AN14" i="1"/>
  <c r="AN9" i="1"/>
  <c r="AN13" i="1"/>
  <c r="AN23" i="1"/>
  <c r="AN17" i="1"/>
  <c r="AN16" i="1"/>
  <c r="AN8" i="1"/>
  <c r="AN20" i="1"/>
  <c r="AN12" i="1"/>
  <c r="AN4" i="1"/>
  <c r="AN15" i="1"/>
  <c r="AN11" i="1"/>
  <c r="AN5" i="1"/>
  <c r="AN24" i="1" s="1"/>
  <c r="AN10" i="1"/>
  <c r="AN6" i="1"/>
  <c r="AN7" i="1"/>
</calcChain>
</file>

<file path=xl/sharedStrings.xml><?xml version="1.0" encoding="utf-8"?>
<sst xmlns="http://schemas.openxmlformats.org/spreadsheetml/2006/main" count="18" uniqueCount="14">
  <si>
    <t>mu</t>
  </si>
  <si>
    <t>data</t>
  </si>
  <si>
    <t>size</t>
  </si>
  <si>
    <t>beta</t>
  </si>
  <si>
    <t>mean</t>
  </si>
  <si>
    <t>std dev</t>
  </si>
  <si>
    <t>LL</t>
  </si>
  <si>
    <t>g(u)</t>
  </si>
  <si>
    <t>g'(u)</t>
  </si>
  <si>
    <t>A3=LOGISTIC_INV(RAND(),1,2)</t>
  </si>
  <si>
    <t>Real Statistics Using Excel</t>
  </si>
  <si>
    <t>Updated</t>
  </si>
  <si>
    <t>Copyright © 2013 - 2023 Charles Zaiontz</t>
  </si>
  <si>
    <t>Fitting Logistic Parameters via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</si>
</sst>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0" xfId="0" quotePrefix="1" applyAlignment="1">
      <alignment horizontal="left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25FA-2A77-4D87-9FC1-0DAA8285723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5">
        <v>45271</v>
      </c>
    </row>
    <row r="6" spans="1:2" x14ac:dyDescent="0.35">
      <c r="A6" s="1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2BD9-8C2A-48C4-AC30-02AA3ACBDAC3}">
  <sheetPr codeName="Sheet73"/>
  <dimension ref="A1:AO26"/>
  <sheetViews>
    <sheetView zoomScaleNormal="100" workbookViewId="0"/>
  </sheetViews>
  <sheetFormatPr defaultRowHeight="14.5" x14ac:dyDescent="0.35"/>
  <cols>
    <col min="2" max="2" width="3.81640625" customWidth="1"/>
    <col min="5" max="5" width="3.81640625" customWidth="1"/>
    <col min="6" max="6" width="5" customWidth="1"/>
    <col min="11" max="21" width="0" hidden="1" customWidth="1"/>
    <col min="22" max="22" width="8.453125" hidden="1" customWidth="1"/>
    <col min="28" max="28" width="9.81640625" customWidth="1"/>
  </cols>
  <sheetData>
    <row r="1" spans="1:41" s="1" customFormat="1" x14ac:dyDescent="0.35"/>
    <row r="2" spans="1:41" x14ac:dyDescent="0.35">
      <c r="C2" s="1"/>
      <c r="D2" s="1"/>
      <c r="F2" s="1" t="s">
        <v>0</v>
      </c>
      <c r="G2" s="2">
        <v>1.3719941946463972</v>
      </c>
      <c r="H2" s="2">
        <f t="shared" ref="H2:AN3" si="0">G23</f>
        <v>1.4483345773649428</v>
      </c>
      <c r="I2" s="2">
        <f t="shared" si="0"/>
        <v>1.4483345773649428</v>
      </c>
      <c r="J2" s="2">
        <f t="shared" si="0"/>
        <v>1.4473217368577607</v>
      </c>
      <c r="K2" s="2">
        <f t="shared" si="0"/>
        <v>1.4473217368577607</v>
      </c>
      <c r="L2" s="2">
        <f t="shared" si="0"/>
        <v>1.4470642161060494</v>
      </c>
      <c r="M2" s="2">
        <f t="shared" si="0"/>
        <v>1.4470642161060494</v>
      </c>
      <c r="N2" s="2">
        <f t="shared" si="0"/>
        <v>1.4469972329998078</v>
      </c>
      <c r="O2" s="2">
        <f t="shared" si="0"/>
        <v>1.4469972329998078</v>
      </c>
      <c r="P2" s="2">
        <f t="shared" si="0"/>
        <v>1.446979811140807</v>
      </c>
      <c r="Q2" s="2">
        <f t="shared" si="0"/>
        <v>1.446979811140807</v>
      </c>
      <c r="R2" s="2">
        <f t="shared" si="0"/>
        <v>1.4469752798269451</v>
      </c>
      <c r="S2" s="2">
        <f t="shared" si="0"/>
        <v>1.4469752798269451</v>
      </c>
      <c r="T2" s="2">
        <f t="shared" si="0"/>
        <v>1.4469741012597308</v>
      </c>
      <c r="U2" s="2">
        <f t="shared" si="0"/>
        <v>1.4469741012597308</v>
      </c>
      <c r="V2" s="2">
        <f t="shared" si="0"/>
        <v>1.4469737947214332</v>
      </c>
      <c r="W2" s="2">
        <f t="shared" si="0"/>
        <v>1.4469737947214332</v>
      </c>
      <c r="X2" s="2">
        <f t="shared" si="0"/>
        <v>1.446973714992642</v>
      </c>
      <c r="Y2" s="2">
        <f t="shared" si="0"/>
        <v>1.446973714992642</v>
      </c>
      <c r="Z2" s="2">
        <f t="shared" si="0"/>
        <v>1.4469736735186658</v>
      </c>
      <c r="AA2" s="2">
        <f t="shared" si="0"/>
        <v>1.4469736735186658</v>
      </c>
      <c r="AB2" s="2">
        <f t="shared" si="0"/>
        <v>1.4469736934183746</v>
      </c>
      <c r="AC2" s="2">
        <f t="shared" si="0"/>
        <v>1.4469736934183746</v>
      </c>
      <c r="AD2" s="2">
        <f t="shared" si="0"/>
        <v>1.4469736838702598</v>
      </c>
      <c r="AE2" s="2">
        <f t="shared" si="0"/>
        <v>1.4469736838702598</v>
      </c>
      <c r="AF2" s="2">
        <f t="shared" si="0"/>
        <v>1.4469736884515589</v>
      </c>
      <c r="AG2" s="2">
        <f t="shared" si="0"/>
        <v>1.4469736884515589</v>
      </c>
      <c r="AH2" s="2">
        <f t="shared" si="0"/>
        <v>1.4469736862533977</v>
      </c>
      <c r="AI2" s="2">
        <f t="shared" si="0"/>
        <v>1.4469736862533977</v>
      </c>
      <c r="AJ2" s="2">
        <f t="shared" si="0"/>
        <v>1.4469736873081009</v>
      </c>
      <c r="AK2" s="2">
        <f t="shared" si="0"/>
        <v>1.4469736873081009</v>
      </c>
      <c r="AL2" s="2">
        <f t="shared" si="0"/>
        <v>1.4469736868020413</v>
      </c>
      <c r="AM2" s="2">
        <f t="shared" si="0"/>
        <v>1.4469736868020413</v>
      </c>
      <c r="AN2" s="2">
        <f t="shared" si="0"/>
        <v>1.4469736870448546</v>
      </c>
      <c r="AO2" s="3"/>
    </row>
    <row r="3" spans="1:41" x14ac:dyDescent="0.35">
      <c r="A3" s="4" t="s">
        <v>1</v>
      </c>
      <c r="C3" t="s">
        <v>2</v>
      </c>
      <c r="D3" s="5">
        <f>COUNT(A4:A18)</f>
        <v>15</v>
      </c>
      <c r="F3" t="s">
        <v>3</v>
      </c>
      <c r="G3" s="6">
        <v>1.6870609761741318</v>
      </c>
      <c r="H3" s="6">
        <f t="shared" ref="H3:W3" si="1">(G3+G24)/2</f>
        <v>1.6870609761741318</v>
      </c>
      <c r="I3" s="6">
        <f t="shared" si="1"/>
        <v>1.7205070381236185</v>
      </c>
      <c r="J3" s="6">
        <f t="shared" si="1"/>
        <v>1.7205070381236185</v>
      </c>
      <c r="K3" s="6">
        <f t="shared" si="1"/>
        <v>1.7291413350183813</v>
      </c>
      <c r="L3" s="6">
        <f t="shared" si="1"/>
        <v>1.7291413350183813</v>
      </c>
      <c r="M3" s="6">
        <f t="shared" si="1"/>
        <v>1.7313826943535524</v>
      </c>
      <c r="N3" s="6">
        <f t="shared" si="1"/>
        <v>1.7313826943535524</v>
      </c>
      <c r="O3" s="6">
        <f t="shared" si="1"/>
        <v>1.7319653634235228</v>
      </c>
      <c r="P3" s="6">
        <f t="shared" si="1"/>
        <v>1.7319653634235228</v>
      </c>
      <c r="Q3" s="6">
        <f t="shared" si="1"/>
        <v>1.7321168922311783</v>
      </c>
      <c r="R3" s="6">
        <f t="shared" si="1"/>
        <v>1.7321168922311783</v>
      </c>
      <c r="S3" s="6">
        <f t="shared" si="1"/>
        <v>1.732156302625252</v>
      </c>
      <c r="T3" s="6">
        <f t="shared" si="1"/>
        <v>1.732156302625252</v>
      </c>
      <c r="U3" s="6">
        <f t="shared" si="1"/>
        <v>1.7321665529437218</v>
      </c>
      <c r="V3" s="6">
        <f t="shared" si="1"/>
        <v>1.7321665529437218</v>
      </c>
      <c r="W3" s="6">
        <f t="shared" si="1"/>
        <v>1.7321692189845967</v>
      </c>
      <c r="X3" s="6">
        <f t="shared" si="0"/>
        <v>1.7321692189845967</v>
      </c>
      <c r="Y3" s="6">
        <f t="shared" si="0"/>
        <v>1.7321706058266082</v>
      </c>
      <c r="Z3" s="6">
        <f t="shared" si="0"/>
        <v>1.7321706058266082</v>
      </c>
      <c r="AA3" s="6">
        <f t="shared" si="0"/>
        <v>1.7321699404033177</v>
      </c>
      <c r="AB3" s="6">
        <f t="shared" si="0"/>
        <v>1.7321699404033177</v>
      </c>
      <c r="AC3" s="6">
        <f t="shared" si="0"/>
        <v>1.7321702596812929</v>
      </c>
      <c r="AD3" s="6">
        <f t="shared" si="0"/>
        <v>1.7321702596812929</v>
      </c>
      <c r="AE3" s="6">
        <f t="shared" si="0"/>
        <v>1.7321701064879318</v>
      </c>
      <c r="AF3" s="6">
        <f t="shared" si="0"/>
        <v>1.7321701064879318</v>
      </c>
      <c r="AG3" s="6">
        <f t="shared" si="0"/>
        <v>1.7321701799919225</v>
      </c>
      <c r="AH3" s="6">
        <f t="shared" si="0"/>
        <v>1.7321701799919225</v>
      </c>
      <c r="AI3" s="6">
        <f t="shared" si="0"/>
        <v>1.732170144723836</v>
      </c>
      <c r="AJ3" s="6">
        <f t="shared" si="0"/>
        <v>1.732170144723836</v>
      </c>
      <c r="AK3" s="6">
        <f t="shared" si="0"/>
        <v>1.732170161645882</v>
      </c>
      <c r="AL3" s="6">
        <f t="shared" si="0"/>
        <v>1.732170161645882</v>
      </c>
      <c r="AM3" s="6">
        <f t="shared" si="0"/>
        <v>1.7321701535264837</v>
      </c>
      <c r="AN3" s="6">
        <f t="shared" si="0"/>
        <v>1.7321701535264837</v>
      </c>
    </row>
    <row r="4" spans="1:41" x14ac:dyDescent="0.35">
      <c r="A4">
        <v>1.3549251028502178</v>
      </c>
      <c r="C4" t="s">
        <v>4</v>
      </c>
      <c r="D4" s="7">
        <f>AVERAGE(A4:A18)</f>
        <v>1.3718486983719642</v>
      </c>
      <c r="G4">
        <f t="shared" ref="G4:V18" si="2">EXP((G$2-$A4)/G$3)</f>
        <v>1.0101690060641153</v>
      </c>
      <c r="H4">
        <f t="shared" si="2"/>
        <v>1.0569296700833621</v>
      </c>
      <c r="I4">
        <f t="shared" si="2"/>
        <v>1.055792668493015</v>
      </c>
      <c r="J4">
        <f t="shared" si="2"/>
        <v>1.0551713197489032</v>
      </c>
      <c r="K4">
        <f t="shared" si="2"/>
        <v>1.0548884015197284</v>
      </c>
      <c r="L4">
        <f t="shared" si="2"/>
        <v>1.0547313088513521</v>
      </c>
      <c r="M4">
        <f t="shared" si="2"/>
        <v>1.0546585545272464</v>
      </c>
      <c r="N4">
        <f t="shared" si="2"/>
        <v>1.0546177530685488</v>
      </c>
      <c r="O4">
        <f t="shared" si="2"/>
        <v>1.0545988857981357</v>
      </c>
      <c r="P4">
        <f t="shared" si="2"/>
        <v>1.0545882776294784</v>
      </c>
      <c r="Q4">
        <f t="shared" si="2"/>
        <v>1.0545833741231263</v>
      </c>
      <c r="R4">
        <f t="shared" si="2"/>
        <v>1.0545806152781356</v>
      </c>
      <c r="S4">
        <f t="shared" si="2"/>
        <v>1.0545793401593286</v>
      </c>
      <c r="T4">
        <f t="shared" si="2"/>
        <v>1.0545786226188789</v>
      </c>
      <c r="U4">
        <f t="shared" si="2"/>
        <v>1.0545782909852259</v>
      </c>
      <c r="V4">
        <f t="shared" si="2"/>
        <v>1.0545781043584812</v>
      </c>
      <c r="W4">
        <f t="shared" ref="W4:AL18" si="3">EXP((W$2-$A4)/W$3)</f>
        <v>1.0545780181036972</v>
      </c>
      <c r="X4">
        <f t="shared" si="3"/>
        <v>1.0545779695632731</v>
      </c>
      <c r="Y4">
        <f t="shared" si="3"/>
        <v>1.0545779246947331</v>
      </c>
      <c r="Z4">
        <f t="shared" si="3"/>
        <v>1.0545778994445993</v>
      </c>
      <c r="AA4">
        <f t="shared" si="3"/>
        <v>1.054577920973039</v>
      </c>
      <c r="AB4">
        <f t="shared" si="3"/>
        <v>1.0545779330883593</v>
      </c>
      <c r="AC4">
        <f t="shared" si="3"/>
        <v>1.0545779227587546</v>
      </c>
      <c r="AD4">
        <f t="shared" si="3"/>
        <v>1.0545779169456821</v>
      </c>
      <c r="AE4">
        <f t="shared" si="3"/>
        <v>1.0545779219019482</v>
      </c>
      <c r="AF4">
        <f t="shared" si="3"/>
        <v>1.0545779246911298</v>
      </c>
      <c r="AG4">
        <f t="shared" si="3"/>
        <v>1.0545779223130543</v>
      </c>
      <c r="AH4">
        <f t="shared" si="3"/>
        <v>1.0545779209747723</v>
      </c>
      <c r="AI4">
        <f t="shared" si="3"/>
        <v>1.0545779221158009</v>
      </c>
      <c r="AJ4">
        <f t="shared" si="3"/>
        <v>1.0545779227579242</v>
      </c>
      <c r="AK4">
        <f t="shared" si="3"/>
        <v>1.0545779222104452</v>
      </c>
      <c r="AL4">
        <f t="shared" si="3"/>
        <v>1.0545779219023466</v>
      </c>
      <c r="AM4">
        <f t="shared" ref="AM4:AZ18" si="4">EXP((AM$2-$A4)/AM$3)</f>
        <v>1.0545779221650333</v>
      </c>
      <c r="AN4">
        <f t="shared" si="4"/>
        <v>1.0545779223128628</v>
      </c>
    </row>
    <row r="5" spans="1:41" x14ac:dyDescent="0.35">
      <c r="A5">
        <v>3.1033918188109508</v>
      </c>
      <c r="C5" t="s">
        <v>5</v>
      </c>
      <c r="D5" s="8">
        <f>STDEV(A4:A18)</f>
        <v>3.0599901260089992</v>
      </c>
      <c r="G5">
        <f t="shared" si="2"/>
        <v>0.35833735412065526</v>
      </c>
      <c r="H5">
        <f t="shared" si="2"/>
        <v>0.37492476921752899</v>
      </c>
      <c r="I5">
        <f t="shared" si="2"/>
        <v>0.38214353047480715</v>
      </c>
      <c r="J5">
        <f t="shared" si="2"/>
        <v>0.38191863366521861</v>
      </c>
      <c r="K5">
        <f t="shared" si="2"/>
        <v>0.38375870094553149</v>
      </c>
      <c r="L5">
        <f t="shared" si="2"/>
        <v>0.38370155207721773</v>
      </c>
      <c r="M5">
        <f t="shared" si="2"/>
        <v>0.38417765080042166</v>
      </c>
      <c r="N5">
        <f t="shared" si="2"/>
        <v>0.38416278816219201</v>
      </c>
      <c r="O5">
        <f t="shared" si="2"/>
        <v>0.38428645084888358</v>
      </c>
      <c r="P5">
        <f t="shared" si="2"/>
        <v>0.38428258532660947</v>
      </c>
      <c r="Q5">
        <f t="shared" si="2"/>
        <v>0.3843147379229393</v>
      </c>
      <c r="R5">
        <f t="shared" si="2"/>
        <v>0.38431373253558393</v>
      </c>
      <c r="S5">
        <f t="shared" si="2"/>
        <v>0.38432209446867316</v>
      </c>
      <c r="T5">
        <f t="shared" si="2"/>
        <v>0.38432183297421946</v>
      </c>
      <c r="U5">
        <f t="shared" si="2"/>
        <v>0.38432400781158066</v>
      </c>
      <c r="V5">
        <f t="shared" si="2"/>
        <v>0.38432393979848084</v>
      </c>
      <c r="W5">
        <f t="shared" si="3"/>
        <v>0.38432450545727498</v>
      </c>
      <c r="X5">
        <f t="shared" si="3"/>
        <v>0.38432448776747469</v>
      </c>
      <c r="Y5">
        <f t="shared" si="3"/>
        <v>0.38432478201593545</v>
      </c>
      <c r="Z5">
        <f t="shared" si="3"/>
        <v>0.38432477281391075</v>
      </c>
      <c r="AA5">
        <f t="shared" si="3"/>
        <v>0.38432463163003039</v>
      </c>
      <c r="AB5">
        <f t="shared" si="3"/>
        <v>0.38432463604527167</v>
      </c>
      <c r="AC5">
        <f t="shared" si="3"/>
        <v>0.38432470378697653</v>
      </c>
      <c r="AD5">
        <f t="shared" si="3"/>
        <v>0.38432470166849175</v>
      </c>
      <c r="AE5">
        <f t="shared" si="3"/>
        <v>0.38432466916521951</v>
      </c>
      <c r="AF5">
        <f t="shared" si="3"/>
        <v>0.38432467018169375</v>
      </c>
      <c r="AG5">
        <f t="shared" si="3"/>
        <v>0.38432468577714946</v>
      </c>
      <c r="AH5">
        <f t="shared" si="3"/>
        <v>0.38432468528943314</v>
      </c>
      <c r="AI5">
        <f t="shared" si="3"/>
        <v>0.38432467780654866</v>
      </c>
      <c r="AJ5">
        <f t="shared" si="3"/>
        <v>0.38432467804056059</v>
      </c>
      <c r="AK5">
        <f t="shared" si="3"/>
        <v>0.3843246816309373</v>
      </c>
      <c r="AL5">
        <f t="shared" si="3"/>
        <v>0.38432468151865551</v>
      </c>
      <c r="AM5">
        <f t="shared" si="4"/>
        <v>0.3843246797959502</v>
      </c>
      <c r="AN5">
        <f t="shared" si="4"/>
        <v>0.38432467984982427</v>
      </c>
    </row>
    <row r="6" spans="1:41" x14ac:dyDescent="0.35">
      <c r="A6">
        <v>-4.5691256510295757</v>
      </c>
      <c r="G6">
        <f t="shared" si="2"/>
        <v>33.837843096914611</v>
      </c>
      <c r="H6">
        <f t="shared" si="2"/>
        <v>35.404194868442239</v>
      </c>
      <c r="I6">
        <f t="shared" si="2"/>
        <v>33.032514497853711</v>
      </c>
      <c r="J6">
        <f t="shared" si="2"/>
        <v>33.013074401317148</v>
      </c>
      <c r="K6">
        <f t="shared" si="2"/>
        <v>32.441622162266768</v>
      </c>
      <c r="L6">
        <f t="shared" si="2"/>
        <v>32.436790996254736</v>
      </c>
      <c r="M6">
        <f t="shared" si="2"/>
        <v>32.291020493845494</v>
      </c>
      <c r="N6">
        <f t="shared" si="2"/>
        <v>32.289771254711809</v>
      </c>
      <c r="O6">
        <f t="shared" si="2"/>
        <v>32.252047271641899</v>
      </c>
      <c r="P6">
        <f t="shared" si="2"/>
        <v>32.251722849568623</v>
      </c>
      <c r="Q6">
        <f t="shared" si="2"/>
        <v>32.241923862550919</v>
      </c>
      <c r="R6">
        <f t="shared" si="2"/>
        <v>32.24183951600012</v>
      </c>
      <c r="S6">
        <f t="shared" si="2"/>
        <v>32.239291722250655</v>
      </c>
      <c r="T6">
        <f t="shared" si="2"/>
        <v>32.239269786493907</v>
      </c>
      <c r="U6">
        <f t="shared" si="2"/>
        <v>32.238607178922386</v>
      </c>
      <c r="V6">
        <f t="shared" si="2"/>
        <v>32.23860147371645</v>
      </c>
      <c r="W6">
        <f t="shared" si="3"/>
        <v>32.238429137371554</v>
      </c>
      <c r="X6">
        <f t="shared" si="3"/>
        <v>32.238427653491733</v>
      </c>
      <c r="Y6">
        <f t="shared" si="3"/>
        <v>32.238338006802152</v>
      </c>
      <c r="Z6">
        <f t="shared" si="3"/>
        <v>32.238337234908187</v>
      </c>
      <c r="AA6">
        <f t="shared" si="3"/>
        <v>32.238380248405647</v>
      </c>
      <c r="AB6">
        <f t="shared" si="3"/>
        <v>32.238380618770208</v>
      </c>
      <c r="AC6">
        <f t="shared" si="3"/>
        <v>32.23835998037314</v>
      </c>
      <c r="AD6">
        <f t="shared" si="3"/>
        <v>32.238359802668008</v>
      </c>
      <c r="AE6">
        <f t="shared" si="3"/>
        <v>32.238369705213152</v>
      </c>
      <c r="AF6">
        <f t="shared" si="3"/>
        <v>32.238369790478224</v>
      </c>
      <c r="AG6">
        <f t="shared" si="3"/>
        <v>32.23836503911906</v>
      </c>
      <c r="AH6">
        <f t="shared" si="3"/>
        <v>32.238364998207892</v>
      </c>
      <c r="AI6">
        <f t="shared" si="3"/>
        <v>32.238367277966233</v>
      </c>
      <c r="AJ6">
        <f t="shared" si="3"/>
        <v>32.238367297595886</v>
      </c>
      <c r="AK6">
        <f t="shared" si="3"/>
        <v>32.238366203740782</v>
      </c>
      <c r="AL6">
        <f t="shared" si="3"/>
        <v>32.238366194322232</v>
      </c>
      <c r="AM6">
        <f t="shared" si="4"/>
        <v>32.238366719166876</v>
      </c>
      <c r="AN6">
        <f t="shared" si="4"/>
        <v>32.238366723685992</v>
      </c>
    </row>
    <row r="7" spans="1:41" x14ac:dyDescent="0.35">
      <c r="A7">
        <v>3.8361326667939921</v>
      </c>
      <c r="C7" t="s">
        <v>0</v>
      </c>
      <c r="D7" s="9">
        <f>D4</f>
        <v>1.3718486983719642</v>
      </c>
      <c r="G7">
        <f t="shared" si="2"/>
        <v>0.23209460706206778</v>
      </c>
      <c r="H7">
        <f t="shared" si="2"/>
        <v>0.24283825280486704</v>
      </c>
      <c r="I7">
        <f t="shared" si="2"/>
        <v>0.24961249573391656</v>
      </c>
      <c r="J7">
        <f t="shared" si="2"/>
        <v>0.24946559529089646</v>
      </c>
      <c r="K7">
        <f t="shared" si="2"/>
        <v>0.25120115205269711</v>
      </c>
      <c r="L7">
        <f t="shared" si="2"/>
        <v>0.2511637434896507</v>
      </c>
      <c r="M7">
        <f t="shared" si="2"/>
        <v>0.25161338035788838</v>
      </c>
      <c r="N7">
        <f t="shared" si="2"/>
        <v>0.25160364621890824</v>
      </c>
      <c r="O7">
        <f t="shared" si="2"/>
        <v>0.2517204745572092</v>
      </c>
      <c r="P7">
        <f t="shared" si="2"/>
        <v>0.25171794251086949</v>
      </c>
      <c r="Q7">
        <f t="shared" si="2"/>
        <v>0.25174832078666864</v>
      </c>
      <c r="R7">
        <f t="shared" si="2"/>
        <v>0.2517476621999597</v>
      </c>
      <c r="S7">
        <f t="shared" si="2"/>
        <v>0.25175556286269613</v>
      </c>
      <c r="T7">
        <f t="shared" si="2"/>
        <v>0.25175539156709703</v>
      </c>
      <c r="U7">
        <f t="shared" si="2"/>
        <v>0.25175744644564751</v>
      </c>
      <c r="V7">
        <f t="shared" si="2"/>
        <v>0.25175740189260376</v>
      </c>
      <c r="W7">
        <f t="shared" si="3"/>
        <v>0.25175793635182858</v>
      </c>
      <c r="X7">
        <f t="shared" si="3"/>
        <v>0.25175792476384107</v>
      </c>
      <c r="Y7">
        <f t="shared" si="3"/>
        <v>0.25175820278281885</v>
      </c>
      <c r="Z7">
        <f t="shared" si="3"/>
        <v>0.25175819675488281</v>
      </c>
      <c r="AA7">
        <f t="shared" si="3"/>
        <v>0.25175806335808898</v>
      </c>
      <c r="AB7">
        <f t="shared" si="3"/>
        <v>0.25175806625036412</v>
      </c>
      <c r="AC7">
        <f t="shared" si="3"/>
        <v>0.25175813025572974</v>
      </c>
      <c r="AD7">
        <f t="shared" si="3"/>
        <v>0.25175812886798193</v>
      </c>
      <c r="AE7">
        <f t="shared" si="3"/>
        <v>0.25175809815744898</v>
      </c>
      <c r="AF7">
        <f t="shared" si="3"/>
        <v>0.25175809882330691</v>
      </c>
      <c r="AG7">
        <f t="shared" si="3"/>
        <v>0.25175811355858491</v>
      </c>
      <c r="AH7">
        <f t="shared" si="3"/>
        <v>0.25175811323909836</v>
      </c>
      <c r="AI7">
        <f t="shared" si="3"/>
        <v>0.25175810616893729</v>
      </c>
      <c r="AJ7">
        <f t="shared" si="3"/>
        <v>0.25175810632223061</v>
      </c>
      <c r="AK7">
        <f t="shared" si="3"/>
        <v>0.25175810971457779</v>
      </c>
      <c r="AL7">
        <f t="shared" si="3"/>
        <v>0.25175810964102574</v>
      </c>
      <c r="AM7">
        <f t="shared" si="4"/>
        <v>0.25175810801333737</v>
      </c>
      <c r="AN7">
        <f t="shared" si="4"/>
        <v>0.25175810804862847</v>
      </c>
    </row>
    <row r="8" spans="1:41" x14ac:dyDescent="0.35">
      <c r="A8">
        <v>-0.70079196075352179</v>
      </c>
      <c r="C8" t="s">
        <v>3</v>
      </c>
      <c r="D8" s="8">
        <f>D5*SQRT(3)/PI()</f>
        <v>1.6870609761741318</v>
      </c>
      <c r="G8">
        <f t="shared" si="2"/>
        <v>3.4165708301180522</v>
      </c>
      <c r="H8">
        <f t="shared" si="2"/>
        <v>3.5747236933776176</v>
      </c>
      <c r="I8">
        <f t="shared" si="2"/>
        <v>3.4872865625365583</v>
      </c>
      <c r="J8">
        <f t="shared" si="2"/>
        <v>3.4852342456464593</v>
      </c>
      <c r="K8">
        <f t="shared" si="2"/>
        <v>3.4635733614114015</v>
      </c>
      <c r="L8">
        <f t="shared" si="2"/>
        <v>3.4630575703754243</v>
      </c>
      <c r="M8">
        <f t="shared" si="2"/>
        <v>3.4574933579708995</v>
      </c>
      <c r="N8">
        <f t="shared" si="2"/>
        <v>3.4573595983082694</v>
      </c>
      <c r="O8">
        <f t="shared" si="2"/>
        <v>3.4559170336889706</v>
      </c>
      <c r="P8">
        <f t="shared" si="2"/>
        <v>3.4558822707556387</v>
      </c>
      <c r="Q8">
        <f t="shared" si="2"/>
        <v>3.4555073820826103</v>
      </c>
      <c r="R8">
        <f t="shared" si="2"/>
        <v>3.4554983422954639</v>
      </c>
      <c r="S8">
        <f t="shared" si="2"/>
        <v>3.4554008571871155</v>
      </c>
      <c r="T8">
        <f t="shared" si="2"/>
        <v>3.4553985061170827</v>
      </c>
      <c r="U8">
        <f t="shared" si="2"/>
        <v>3.4553731522531383</v>
      </c>
      <c r="V8">
        <f t="shared" si="2"/>
        <v>3.4553725407622236</v>
      </c>
      <c r="W8">
        <f t="shared" si="3"/>
        <v>3.4553659464695996</v>
      </c>
      <c r="X8">
        <f t="shared" si="3"/>
        <v>3.4553657874250079</v>
      </c>
      <c r="Y8">
        <f t="shared" si="3"/>
        <v>3.4553623571675396</v>
      </c>
      <c r="Z8">
        <f t="shared" si="3"/>
        <v>3.4553622744345716</v>
      </c>
      <c r="AA8">
        <f t="shared" si="3"/>
        <v>3.455363920311719</v>
      </c>
      <c r="AB8">
        <f t="shared" si="3"/>
        <v>3.4553639600080186</v>
      </c>
      <c r="AC8">
        <f t="shared" si="3"/>
        <v>3.4553631702963998</v>
      </c>
      <c r="AD8">
        <f t="shared" si="3"/>
        <v>3.4553631512496557</v>
      </c>
      <c r="AE8">
        <f t="shared" si="3"/>
        <v>3.455363530162598</v>
      </c>
      <c r="AF8">
        <f t="shared" si="3"/>
        <v>3.4553635393014548</v>
      </c>
      <c r="AG8">
        <f t="shared" si="3"/>
        <v>3.4553633574945182</v>
      </c>
      <c r="AH8">
        <f t="shared" si="3"/>
        <v>3.4553633531095889</v>
      </c>
      <c r="AI8">
        <f t="shared" si="3"/>
        <v>3.4553634403427096</v>
      </c>
      <c r="AJ8">
        <f t="shared" si="3"/>
        <v>3.4553634424466497</v>
      </c>
      <c r="AK8">
        <f t="shared" si="3"/>
        <v>3.4553634005911631</v>
      </c>
      <c r="AL8">
        <f t="shared" si="3"/>
        <v>3.4553633995816666</v>
      </c>
      <c r="AM8">
        <f t="shared" si="4"/>
        <v>3.4553634196644252</v>
      </c>
      <c r="AN8">
        <f t="shared" si="4"/>
        <v>3.4553634201487933</v>
      </c>
    </row>
    <row r="9" spans="1:41" x14ac:dyDescent="0.35">
      <c r="A9">
        <v>-3.1018913023364263</v>
      </c>
      <c r="G9">
        <f t="shared" si="2"/>
        <v>14.180692057228791</v>
      </c>
      <c r="H9">
        <f t="shared" si="2"/>
        <v>14.837115460508679</v>
      </c>
      <c r="I9">
        <f t="shared" si="2"/>
        <v>14.079228178889274</v>
      </c>
      <c r="J9">
        <f t="shared" si="2"/>
        <v>14.070942356295431</v>
      </c>
      <c r="K9">
        <f t="shared" si="2"/>
        <v>13.886383187293232</v>
      </c>
      <c r="L9">
        <f t="shared" si="2"/>
        <v>13.884315244384915</v>
      </c>
      <c r="M9">
        <f t="shared" si="2"/>
        <v>13.837110596516538</v>
      </c>
      <c r="N9">
        <f t="shared" si="2"/>
        <v>13.836575281751315</v>
      </c>
      <c r="O9">
        <f t="shared" si="2"/>
        <v>13.824350765653518</v>
      </c>
      <c r="P9">
        <f t="shared" si="2"/>
        <v>13.824211707053639</v>
      </c>
      <c r="Q9">
        <f t="shared" si="2"/>
        <v>13.821035762422717</v>
      </c>
      <c r="R9">
        <f t="shared" si="2"/>
        <v>13.820999605873871</v>
      </c>
      <c r="S9">
        <f t="shared" si="2"/>
        <v>13.820173803397369</v>
      </c>
      <c r="T9">
        <f t="shared" si="2"/>
        <v>13.820164400089956</v>
      </c>
      <c r="U9">
        <f t="shared" si="2"/>
        <v>13.819949630121457</v>
      </c>
      <c r="V9">
        <f t="shared" si="2"/>
        <v>13.819947184430861</v>
      </c>
      <c r="W9">
        <f t="shared" si="3"/>
        <v>13.81989132514213</v>
      </c>
      <c r="X9">
        <f t="shared" si="3"/>
        <v>13.819890689036148</v>
      </c>
      <c r="Y9">
        <f t="shared" si="3"/>
        <v>13.819861631873191</v>
      </c>
      <c r="Z9">
        <f t="shared" si="3"/>
        <v>13.819861300979337</v>
      </c>
      <c r="AA9">
        <f t="shared" si="3"/>
        <v>13.819875242937799</v>
      </c>
      <c r="AB9">
        <f t="shared" si="3"/>
        <v>13.819875401704845</v>
      </c>
      <c r="AC9">
        <f t="shared" si="3"/>
        <v>13.819868712184869</v>
      </c>
      <c r="AD9">
        <f t="shared" si="3"/>
        <v>13.819868636006614</v>
      </c>
      <c r="AE9">
        <f t="shared" si="3"/>
        <v>13.819871845716944</v>
      </c>
      <c r="AF9">
        <f t="shared" si="3"/>
        <v>13.819871882268188</v>
      </c>
      <c r="AG9">
        <f t="shared" si="3"/>
        <v>13.819870342210947</v>
      </c>
      <c r="AH9">
        <f t="shared" si="3"/>
        <v>13.819870324673245</v>
      </c>
      <c r="AI9">
        <f t="shared" si="3"/>
        <v>13.819871063610929</v>
      </c>
      <c r="AJ9">
        <f t="shared" si="3"/>
        <v>13.819871072025725</v>
      </c>
      <c r="AK9">
        <f t="shared" si="3"/>
        <v>13.819870717474656</v>
      </c>
      <c r="AL9">
        <f t="shared" si="3"/>
        <v>13.819870713437128</v>
      </c>
      <c r="AM9">
        <f t="shared" si="4"/>
        <v>13.819870883554934</v>
      </c>
      <c r="AN9">
        <f t="shared" si="4"/>
        <v>13.819870885492188</v>
      </c>
    </row>
    <row r="10" spans="1:41" x14ac:dyDescent="0.35">
      <c r="A10">
        <v>4.0426457454989464</v>
      </c>
      <c r="C10" t="e">
        <f t="array" aca="1" ref="C10:D12" ca="1">LOGISTIC_FITM(A4:A18,TRUE)</f>
        <v>#NAME?</v>
      </c>
      <c r="D10" s="5" t="e">
        <f ca="1"/>
        <v>#NAME?</v>
      </c>
      <c r="G10">
        <f t="shared" si="2"/>
        <v>0.20535395713927754</v>
      </c>
      <c r="H10">
        <f t="shared" si="2"/>
        <v>0.21485977976615295</v>
      </c>
      <c r="I10">
        <f t="shared" si="2"/>
        <v>0.22137970259623516</v>
      </c>
      <c r="J10">
        <f t="shared" si="2"/>
        <v>0.22124941754663696</v>
      </c>
      <c r="K10">
        <f t="shared" si="2"/>
        <v>0.22292224216830639</v>
      </c>
      <c r="L10">
        <f t="shared" si="2"/>
        <v>0.22288904486533845</v>
      </c>
      <c r="M10">
        <f t="shared" si="2"/>
        <v>0.22332258904005026</v>
      </c>
      <c r="N10">
        <f t="shared" si="2"/>
        <v>0.22331394938378055</v>
      </c>
      <c r="O10">
        <f t="shared" si="2"/>
        <v>0.22342660710141801</v>
      </c>
      <c r="P10">
        <f t="shared" si="2"/>
        <v>0.2234243596619768</v>
      </c>
      <c r="Q10">
        <f t="shared" si="2"/>
        <v>0.22345365419608584</v>
      </c>
      <c r="R10">
        <f t="shared" si="2"/>
        <v>0.22345306962969722</v>
      </c>
      <c r="S10">
        <f t="shared" si="2"/>
        <v>0.22346068848606773</v>
      </c>
      <c r="T10">
        <f t="shared" si="2"/>
        <v>0.2234605364424265</v>
      </c>
      <c r="U10">
        <f t="shared" si="2"/>
        <v>0.22346251802944012</v>
      </c>
      <c r="V10">
        <f t="shared" si="2"/>
        <v>0.22346247848369688</v>
      </c>
      <c r="W10">
        <f t="shared" si="3"/>
        <v>0.22346299388054061</v>
      </c>
      <c r="X10">
        <f t="shared" si="3"/>
        <v>0.22346298359492081</v>
      </c>
      <c r="Y10">
        <f t="shared" si="3"/>
        <v>0.22346325169792397</v>
      </c>
      <c r="Z10">
        <f t="shared" si="3"/>
        <v>0.22346324634746401</v>
      </c>
      <c r="AA10">
        <f t="shared" si="3"/>
        <v>0.22346311770846905</v>
      </c>
      <c r="AB10">
        <f t="shared" si="3"/>
        <v>0.22346312027568316</v>
      </c>
      <c r="AC10">
        <f t="shared" si="3"/>
        <v>0.22346318199819967</v>
      </c>
      <c r="AD10">
        <f t="shared" si="3"/>
        <v>0.22346318076641999</v>
      </c>
      <c r="AE10">
        <f t="shared" si="3"/>
        <v>0.22346315115122495</v>
      </c>
      <c r="AF10">
        <f t="shared" si="3"/>
        <v>0.22346315174224743</v>
      </c>
      <c r="AG10">
        <f t="shared" si="3"/>
        <v>0.22346316595196927</v>
      </c>
      <c r="AH10">
        <f t="shared" si="3"/>
        <v>0.22346316566838975</v>
      </c>
      <c r="AI10">
        <f t="shared" si="3"/>
        <v>0.22346315885039672</v>
      </c>
      <c r="AJ10">
        <f t="shared" si="3"/>
        <v>0.22346315898646146</v>
      </c>
      <c r="AK10">
        <f t="shared" si="3"/>
        <v>0.22346316225781537</v>
      </c>
      <c r="AL10">
        <f t="shared" si="3"/>
        <v>0.22346316219252982</v>
      </c>
      <c r="AM10">
        <f t="shared" si="4"/>
        <v>0.22346316062289542</v>
      </c>
      <c r="AN10">
        <f t="shared" si="4"/>
        <v>0.22346316065422023</v>
      </c>
    </row>
    <row r="11" spans="1:41" x14ac:dyDescent="0.35">
      <c r="A11">
        <v>5.945197695055783</v>
      </c>
      <c r="C11" t="e">
        <f ca="1"/>
        <v>#NAME?</v>
      </c>
      <c r="D11" s="7" t="e">
        <f ca="1"/>
        <v>#NAME?</v>
      </c>
      <c r="G11">
        <f t="shared" si="2"/>
        <v>6.6486806195286241E-2</v>
      </c>
      <c r="H11">
        <f t="shared" si="2"/>
        <v>6.9564476552966201E-2</v>
      </c>
      <c r="I11">
        <f t="shared" si="2"/>
        <v>7.3264081264679842E-2</v>
      </c>
      <c r="J11">
        <f t="shared" si="2"/>
        <v>7.3220964328712349E-2</v>
      </c>
      <c r="K11">
        <f t="shared" si="2"/>
        <v>7.4183065403059009E-2</v>
      </c>
      <c r="L11">
        <f t="shared" si="2"/>
        <v>7.4172018153249752E-2</v>
      </c>
      <c r="M11">
        <f t="shared" si="2"/>
        <v>7.4422220758645199E-2</v>
      </c>
      <c r="N11">
        <f t="shared" si="2"/>
        <v>7.4419341594432808E-2</v>
      </c>
      <c r="O11">
        <f t="shared" si="2"/>
        <v>7.4484415088617598E-2</v>
      </c>
      <c r="P11">
        <f t="shared" si="2"/>
        <v>7.448366585281975E-2</v>
      </c>
      <c r="Q11">
        <f t="shared" si="2"/>
        <v>7.4500590891708782E-2</v>
      </c>
      <c r="R11">
        <f t="shared" si="2"/>
        <v>7.4500395994285748E-2</v>
      </c>
      <c r="S11">
        <f t="shared" si="2"/>
        <v>7.4504798083491808E-2</v>
      </c>
      <c r="T11">
        <f t="shared" si="2"/>
        <v>7.450474739009752E-2</v>
      </c>
      <c r="U11">
        <f t="shared" si="2"/>
        <v>7.4505892346512656E-2</v>
      </c>
      <c r="V11">
        <f t="shared" si="2"/>
        <v>7.4505879161344421E-2</v>
      </c>
      <c r="W11">
        <f t="shared" si="3"/>
        <v>7.4506176957659015E-2</v>
      </c>
      <c r="X11">
        <f t="shared" si="3"/>
        <v>7.4506173528266967E-2</v>
      </c>
      <c r="Y11">
        <f t="shared" si="3"/>
        <v>7.4506328438388766E-2</v>
      </c>
      <c r="Z11">
        <f t="shared" si="3"/>
        <v>7.4506326654457306E-2</v>
      </c>
      <c r="AA11">
        <f t="shared" si="3"/>
        <v>7.4506252326730416E-2</v>
      </c>
      <c r="AB11">
        <f t="shared" si="3"/>
        <v>7.4506253182681503E-2</v>
      </c>
      <c r="AC11">
        <f t="shared" si="3"/>
        <v>7.4506288846003216E-2</v>
      </c>
      <c r="AD11">
        <f t="shared" si="3"/>
        <v>7.4506288435307697E-2</v>
      </c>
      <c r="AE11">
        <f t="shared" si="3"/>
        <v>7.4506271323622322E-2</v>
      </c>
      <c r="AF11">
        <f t="shared" si="3"/>
        <v>7.4506271520678888E-2</v>
      </c>
      <c r="AG11">
        <f t="shared" si="3"/>
        <v>7.4506279731068284E-2</v>
      </c>
      <c r="AH11">
        <f t="shared" si="3"/>
        <v>7.4506279636518222E-2</v>
      </c>
      <c r="AI11">
        <f t="shared" si="3"/>
        <v>7.4506275697075991E-2</v>
      </c>
      <c r="AJ11">
        <f t="shared" si="3"/>
        <v>7.4506275742442202E-2</v>
      </c>
      <c r="AK11">
        <f t="shared" si="3"/>
        <v>7.4506277632633275E-2</v>
      </c>
      <c r="AL11">
        <f t="shared" si="3"/>
        <v>7.4506277610866048E-2</v>
      </c>
      <c r="AM11">
        <f t="shared" si="4"/>
        <v>7.4506276703929952E-2</v>
      </c>
      <c r="AN11">
        <f t="shared" si="4"/>
        <v>7.4506276714374112E-2</v>
      </c>
    </row>
    <row r="12" spans="1:41" x14ac:dyDescent="0.35">
      <c r="A12">
        <v>-1.0997646450215748</v>
      </c>
      <c r="C12" t="e">
        <f ca="1"/>
        <v>#NAME?</v>
      </c>
      <c r="D12" s="8" t="e">
        <f ca="1"/>
        <v>#NAME?</v>
      </c>
      <c r="G12">
        <f t="shared" si="2"/>
        <v>4.3280935218165189</v>
      </c>
      <c r="H12">
        <f t="shared" si="2"/>
        <v>4.5284407169913985</v>
      </c>
      <c r="I12">
        <f t="shared" si="2"/>
        <v>4.3974131519271742</v>
      </c>
      <c r="J12">
        <f t="shared" si="2"/>
        <v>4.3948252128167509</v>
      </c>
      <c r="K12">
        <f t="shared" si="2"/>
        <v>4.3624568249837905</v>
      </c>
      <c r="L12">
        <f t="shared" si="2"/>
        <v>4.3618071733407104</v>
      </c>
      <c r="M12">
        <f t="shared" si="2"/>
        <v>4.3534983375793246</v>
      </c>
      <c r="N12">
        <f t="shared" si="2"/>
        <v>4.3533299142712805</v>
      </c>
      <c r="O12">
        <f t="shared" si="2"/>
        <v>4.3511761797980544</v>
      </c>
      <c r="P12">
        <f t="shared" si="2"/>
        <v>4.3511324114882317</v>
      </c>
      <c r="Q12">
        <f t="shared" si="2"/>
        <v>4.3505727330929052</v>
      </c>
      <c r="R12">
        <f t="shared" si="2"/>
        <v>4.3505613517682189</v>
      </c>
      <c r="S12">
        <f t="shared" si="2"/>
        <v>4.3504158162046256</v>
      </c>
      <c r="T12">
        <f t="shared" si="2"/>
        <v>4.3504128561624533</v>
      </c>
      <c r="U12">
        <f t="shared" si="2"/>
        <v>4.3503750054889041</v>
      </c>
      <c r="V12">
        <f t="shared" si="2"/>
        <v>4.350374235611187</v>
      </c>
      <c r="W12">
        <f t="shared" si="3"/>
        <v>4.3503643910285534</v>
      </c>
      <c r="X12">
        <f t="shared" si="3"/>
        <v>4.3503641907887154</v>
      </c>
      <c r="Y12">
        <f t="shared" si="3"/>
        <v>4.3503590697778467</v>
      </c>
      <c r="Z12">
        <f t="shared" si="3"/>
        <v>4.3503589656156549</v>
      </c>
      <c r="AA12">
        <f t="shared" si="3"/>
        <v>4.3503614227356984</v>
      </c>
      <c r="AB12">
        <f t="shared" si="3"/>
        <v>4.3503614727140079</v>
      </c>
      <c r="AC12">
        <f t="shared" si="3"/>
        <v>4.3503602937582802</v>
      </c>
      <c r="AD12">
        <f t="shared" si="3"/>
        <v>4.3503602697781094</v>
      </c>
      <c r="AE12">
        <f t="shared" si="3"/>
        <v>4.3503608354549579</v>
      </c>
      <c r="AF12">
        <f t="shared" si="3"/>
        <v>4.3503608469609327</v>
      </c>
      <c r="AG12">
        <f t="shared" si="3"/>
        <v>4.3503605755424521</v>
      </c>
      <c r="AH12">
        <f t="shared" si="3"/>
        <v>4.35036057002175</v>
      </c>
      <c r="AI12">
        <f t="shared" si="3"/>
        <v>4.3503607002515503</v>
      </c>
      <c r="AJ12">
        <f t="shared" si="3"/>
        <v>4.3503607029004465</v>
      </c>
      <c r="AK12">
        <f t="shared" si="3"/>
        <v>4.3503606404146442</v>
      </c>
      <c r="AL12">
        <f t="shared" si="3"/>
        <v>4.3503606391436707</v>
      </c>
      <c r="AM12">
        <f t="shared" si="4"/>
        <v>4.3503606691250996</v>
      </c>
      <c r="AN12">
        <f t="shared" si="4"/>
        <v>4.3503606697349273</v>
      </c>
    </row>
    <row r="13" spans="1:41" x14ac:dyDescent="0.35">
      <c r="A13">
        <v>5.8831047540179759E-2</v>
      </c>
      <c r="G13">
        <f t="shared" si="2"/>
        <v>2.1779264560214759</v>
      </c>
      <c r="H13">
        <f t="shared" si="2"/>
        <v>2.278742543881318</v>
      </c>
      <c r="I13">
        <f t="shared" si="2"/>
        <v>2.2425482111701434</v>
      </c>
      <c r="J13">
        <f t="shared" si="2"/>
        <v>2.2412284401997593</v>
      </c>
      <c r="K13">
        <f t="shared" si="2"/>
        <v>2.232214921514188</v>
      </c>
      <c r="L13">
        <f t="shared" si="2"/>
        <v>2.2318825028451568</v>
      </c>
      <c r="M13">
        <f t="shared" si="2"/>
        <v>2.2295640620984609</v>
      </c>
      <c r="N13">
        <f t="shared" si="2"/>
        <v>2.2294778072005101</v>
      </c>
      <c r="O13">
        <f t="shared" si="2"/>
        <v>2.2288765286177981</v>
      </c>
      <c r="P13">
        <f t="shared" si="2"/>
        <v>2.2288541084365807</v>
      </c>
      <c r="Q13">
        <f t="shared" si="2"/>
        <v>2.2286978364137657</v>
      </c>
      <c r="R13">
        <f t="shared" si="2"/>
        <v>2.2286920060242372</v>
      </c>
      <c r="S13">
        <f t="shared" si="2"/>
        <v>2.2286513685047455</v>
      </c>
      <c r="T13">
        <f t="shared" si="2"/>
        <v>2.2286498521204923</v>
      </c>
      <c r="U13">
        <f t="shared" si="2"/>
        <v>2.2286392830774302</v>
      </c>
      <c r="V13">
        <f t="shared" si="2"/>
        <v>2.2286388886793107</v>
      </c>
      <c r="W13">
        <f t="shared" si="3"/>
        <v>2.2286361397700563</v>
      </c>
      <c r="X13">
        <f t="shared" si="3"/>
        <v>2.2286360371897431</v>
      </c>
      <c r="Y13">
        <f t="shared" si="3"/>
        <v>2.2286346072454437</v>
      </c>
      <c r="Z13">
        <f t="shared" si="3"/>
        <v>2.2286345538844543</v>
      </c>
      <c r="AA13">
        <f t="shared" si="3"/>
        <v>2.2286352399882978</v>
      </c>
      <c r="AB13">
        <f t="shared" si="3"/>
        <v>2.2286352655915547</v>
      </c>
      <c r="AC13">
        <f t="shared" si="3"/>
        <v>2.2286349363907045</v>
      </c>
      <c r="AD13">
        <f t="shared" si="3"/>
        <v>2.2286349241059642</v>
      </c>
      <c r="AE13">
        <f t="shared" si="3"/>
        <v>2.2286350820604155</v>
      </c>
      <c r="AF13">
        <f t="shared" si="3"/>
        <v>2.2286350879547814</v>
      </c>
      <c r="AG13">
        <f t="shared" si="3"/>
        <v>2.2286350121663578</v>
      </c>
      <c r="AH13">
        <f t="shared" si="3"/>
        <v>2.2286350093381722</v>
      </c>
      <c r="AI13">
        <f t="shared" si="3"/>
        <v>2.2286350457023554</v>
      </c>
      <c r="AJ13">
        <f t="shared" si="3"/>
        <v>2.2286350470593512</v>
      </c>
      <c r="AK13">
        <f t="shared" si="3"/>
        <v>2.2286350296113846</v>
      </c>
      <c r="AL13">
        <f t="shared" si="3"/>
        <v>2.228635028960281</v>
      </c>
      <c r="AM13">
        <f t="shared" si="4"/>
        <v>2.2286350373320221</v>
      </c>
      <c r="AN13">
        <f t="shared" si="4"/>
        <v>2.2286350376444291</v>
      </c>
    </row>
    <row r="14" spans="1:41" x14ac:dyDescent="0.35">
      <c r="A14">
        <v>1.7272937633441685</v>
      </c>
      <c r="C14" t="e">
        <f t="array" aca="1" ref="C14:D20" ca="1">LOGISTIC_FIT(A4:A18,TRUE,9)</f>
        <v>#NAME?</v>
      </c>
      <c r="D14" s="5" t="e">
        <f ca="1"/>
        <v>#NAME?</v>
      </c>
      <c r="G14">
        <f t="shared" si="2"/>
        <v>0.81009586745749862</v>
      </c>
      <c r="H14">
        <f t="shared" si="2"/>
        <v>0.8475951576298959</v>
      </c>
      <c r="I14">
        <f t="shared" si="2"/>
        <v>0.85032404161841446</v>
      </c>
      <c r="J14">
        <f t="shared" si="2"/>
        <v>0.84982361403342088</v>
      </c>
      <c r="K14">
        <f t="shared" si="2"/>
        <v>0.85051442611455308</v>
      </c>
      <c r="L14">
        <f t="shared" si="2"/>
        <v>0.85038776856433418</v>
      </c>
      <c r="M14">
        <f t="shared" si="2"/>
        <v>0.85056619714105941</v>
      </c>
      <c r="N14">
        <f t="shared" si="2"/>
        <v>0.85053329138078915</v>
      </c>
      <c r="O14">
        <f t="shared" si="2"/>
        <v>0.85057961586110287</v>
      </c>
      <c r="P14">
        <f t="shared" si="2"/>
        <v>0.85057105991424675</v>
      </c>
      <c r="Q14">
        <f t="shared" si="2"/>
        <v>0.85058310298387974</v>
      </c>
      <c r="R14">
        <f t="shared" si="2"/>
        <v>0.85058087781421532</v>
      </c>
      <c r="S14">
        <f t="shared" si="2"/>
        <v>0.85058400976299942</v>
      </c>
      <c r="T14">
        <f t="shared" si="2"/>
        <v>0.85058343102187528</v>
      </c>
      <c r="U14">
        <f t="shared" si="2"/>
        <v>0.85058424559733004</v>
      </c>
      <c r="V14">
        <f t="shared" si="2"/>
        <v>0.85058409507102928</v>
      </c>
      <c r="W14">
        <f t="shared" si="3"/>
        <v>0.85058430693552611</v>
      </c>
      <c r="X14">
        <f t="shared" si="3"/>
        <v>0.85058426778458396</v>
      </c>
      <c r="Y14">
        <f t="shared" si="3"/>
        <v>0.85058437799370556</v>
      </c>
      <c r="Z14">
        <f t="shared" si="3"/>
        <v>0.85058435762786189</v>
      </c>
      <c r="AA14">
        <f t="shared" si="3"/>
        <v>0.85058430474822833</v>
      </c>
      <c r="AB14">
        <f t="shared" si="3"/>
        <v>0.85058431452000627</v>
      </c>
      <c r="AC14">
        <f t="shared" si="3"/>
        <v>0.85058433989228377</v>
      </c>
      <c r="AD14">
        <f t="shared" si="3"/>
        <v>0.85058433520367027</v>
      </c>
      <c r="AE14">
        <f t="shared" si="3"/>
        <v>0.85058432302975118</v>
      </c>
      <c r="AF14">
        <f t="shared" si="3"/>
        <v>0.85058432527940386</v>
      </c>
      <c r="AG14">
        <f t="shared" si="3"/>
        <v>0.85058433112059484</v>
      </c>
      <c r="AH14">
        <f t="shared" si="3"/>
        <v>0.85058433004118494</v>
      </c>
      <c r="AI14">
        <f t="shared" si="3"/>
        <v>0.85058432723851241</v>
      </c>
      <c r="AJ14">
        <f t="shared" si="3"/>
        <v>0.85058432775642567</v>
      </c>
      <c r="AK14">
        <f t="shared" si="3"/>
        <v>0.8505843291011812</v>
      </c>
      <c r="AL14">
        <f t="shared" si="3"/>
        <v>0.85058432885268009</v>
      </c>
      <c r="AM14">
        <f t="shared" si="4"/>
        <v>0.85058432820745034</v>
      </c>
      <c r="AN14">
        <f t="shared" si="4"/>
        <v>0.85058432832668418</v>
      </c>
    </row>
    <row r="15" spans="1:41" x14ac:dyDescent="0.35">
      <c r="A15">
        <v>5.9320793736419679</v>
      </c>
      <c r="C15" t="e">
        <f ca="1"/>
        <v>#NAME?</v>
      </c>
      <c r="D15" s="7" t="e">
        <f ca="1"/>
        <v>#NAME?</v>
      </c>
      <c r="G15">
        <f t="shared" si="2"/>
        <v>6.7005812407366444E-2</v>
      </c>
      <c r="H15">
        <f t="shared" si="2"/>
        <v>7.0107507532151017E-2</v>
      </c>
      <c r="I15">
        <f t="shared" si="2"/>
        <v>7.3824831743027744E-2</v>
      </c>
      <c r="J15">
        <f t="shared" si="2"/>
        <v>7.3781384797565158E-2</v>
      </c>
      <c r="K15">
        <f t="shared" si="2"/>
        <v>7.4748003682663738E-2</v>
      </c>
      <c r="L15">
        <f t="shared" si="2"/>
        <v>7.4736872302948731E-2</v>
      </c>
      <c r="M15">
        <f t="shared" si="2"/>
        <v>7.4988243835725915E-2</v>
      </c>
      <c r="N15">
        <f t="shared" si="2"/>
        <v>7.4985342773841432E-2</v>
      </c>
      <c r="O15">
        <f t="shared" si="2"/>
        <v>7.5050719885049161E-2</v>
      </c>
      <c r="P15">
        <f t="shared" si="2"/>
        <v>7.5049964952813714E-2</v>
      </c>
      <c r="Q15">
        <f t="shared" si="2"/>
        <v>7.5066968932689007E-2</v>
      </c>
      <c r="R15">
        <f t="shared" si="2"/>
        <v>7.5066772553591593E-2</v>
      </c>
      <c r="S15">
        <f t="shared" si="2"/>
        <v>7.5071195172986049E-2</v>
      </c>
      <c r="T15">
        <f t="shared" si="2"/>
        <v>7.5071144094212686E-2</v>
      </c>
      <c r="U15">
        <f t="shared" si="2"/>
        <v>7.5072294390279945E-2</v>
      </c>
      <c r="V15">
        <f t="shared" si="2"/>
        <v>7.5072281104876612E-2</v>
      </c>
      <c r="W15">
        <f t="shared" si="3"/>
        <v>7.5072580289994376E-2</v>
      </c>
      <c r="X15">
        <f t="shared" si="3"/>
        <v>7.5072576834531765E-2</v>
      </c>
      <c r="Y15">
        <f t="shared" si="3"/>
        <v>7.5072732467091202E-2</v>
      </c>
      <c r="Z15">
        <f t="shared" si="3"/>
        <v>7.5072730669598117E-2</v>
      </c>
      <c r="AA15">
        <f t="shared" si="3"/>
        <v>7.5072655995237117E-2</v>
      </c>
      <c r="AB15">
        <f t="shared" si="3"/>
        <v>7.5072656857695222E-2</v>
      </c>
      <c r="AC15">
        <f t="shared" si="3"/>
        <v>7.5072692687336087E-2</v>
      </c>
      <c r="AD15">
        <f t="shared" si="3"/>
        <v>7.5072692273518427E-2</v>
      </c>
      <c r="AE15">
        <f t="shared" si="3"/>
        <v>7.5072675082031165E-2</v>
      </c>
      <c r="AF15">
        <f t="shared" si="3"/>
        <v>7.5072675280585782E-2</v>
      </c>
      <c r="AG15">
        <f t="shared" si="3"/>
        <v>7.507268352926505E-2</v>
      </c>
      <c r="AH15">
        <f t="shared" si="3"/>
        <v>7.5072683433996215E-2</v>
      </c>
      <c r="AI15">
        <f t="shared" si="3"/>
        <v>7.5072679476182055E-2</v>
      </c>
      <c r="AJ15">
        <f t="shared" si="3"/>
        <v>7.5072679521893157E-2</v>
      </c>
      <c r="AK15">
        <f t="shared" si="3"/>
        <v>7.5072681420899304E-2</v>
      </c>
      <c r="AL15">
        <f t="shared" si="3"/>
        <v>7.5072681398966556E-2</v>
      </c>
      <c r="AM15">
        <f t="shared" si="4"/>
        <v>7.5072680487800914E-2</v>
      </c>
      <c r="AN15">
        <f t="shared" si="4"/>
        <v>7.5072680498324482E-2</v>
      </c>
    </row>
    <row r="16" spans="1:41" x14ac:dyDescent="0.35">
      <c r="A16">
        <v>3.1573454563096255</v>
      </c>
      <c r="C16" t="e">
        <f ca="1"/>
        <v>#NAME?</v>
      </c>
      <c r="D16" s="7" t="e">
        <f ca="1"/>
        <v>#NAME?</v>
      </c>
      <c r="G16">
        <f t="shared" si="2"/>
        <v>0.34705873352331212</v>
      </c>
      <c r="H16">
        <f t="shared" si="2"/>
        <v>0.36312406193450569</v>
      </c>
      <c r="I16">
        <f t="shared" si="2"/>
        <v>0.37034578479690378</v>
      </c>
      <c r="J16">
        <f t="shared" si="2"/>
        <v>0.37012783112556491</v>
      </c>
      <c r="K16">
        <f t="shared" si="2"/>
        <v>0.37196933251479519</v>
      </c>
      <c r="L16">
        <f t="shared" si="2"/>
        <v>0.37191393930456113</v>
      </c>
      <c r="M16">
        <f t="shared" si="2"/>
        <v>0.37239045365328344</v>
      </c>
      <c r="N16">
        <f t="shared" si="2"/>
        <v>0.37237604702504451</v>
      </c>
      <c r="O16">
        <f t="shared" si="2"/>
        <v>0.37249982065718962</v>
      </c>
      <c r="P16">
        <f t="shared" si="2"/>
        <v>0.37249607369616439</v>
      </c>
      <c r="Q16">
        <f t="shared" si="2"/>
        <v>0.37252825534043316</v>
      </c>
      <c r="R16">
        <f t="shared" si="2"/>
        <v>0.37252728078712966</v>
      </c>
      <c r="S16">
        <f t="shared" si="2"/>
        <v>0.37253565028837066</v>
      </c>
      <c r="T16">
        <f t="shared" si="2"/>
        <v>0.3725353968134657</v>
      </c>
      <c r="U16">
        <f t="shared" si="2"/>
        <v>0.37253757362013457</v>
      </c>
      <c r="V16">
        <f t="shared" si="2"/>
        <v>0.37253750769285793</v>
      </c>
      <c r="W16">
        <f t="shared" si="3"/>
        <v>0.37253807386391657</v>
      </c>
      <c r="X16">
        <f t="shared" si="3"/>
        <v>0.3725380567166256</v>
      </c>
      <c r="Y16">
        <f t="shared" si="3"/>
        <v>0.37253835123157003</v>
      </c>
      <c r="Z16">
        <f t="shared" si="3"/>
        <v>0.37253834231175204</v>
      </c>
      <c r="AA16">
        <f t="shared" si="3"/>
        <v>0.37253820100000884</v>
      </c>
      <c r="AB16">
        <f t="shared" si="3"/>
        <v>0.37253820527984394</v>
      </c>
      <c r="AC16">
        <f t="shared" si="3"/>
        <v>0.37253827308289866</v>
      </c>
      <c r="AD16">
        <f t="shared" si="3"/>
        <v>0.37253827102938336</v>
      </c>
      <c r="AE16">
        <f t="shared" si="3"/>
        <v>0.37253823849667472</v>
      </c>
      <c r="AF16">
        <f t="shared" si="3"/>
        <v>0.37253823948197584</v>
      </c>
      <c r="AG16">
        <f t="shared" si="3"/>
        <v>0.37253825509155541</v>
      </c>
      <c r="AH16">
        <f t="shared" si="3"/>
        <v>0.37253825461879642</v>
      </c>
      <c r="AI16">
        <f t="shared" si="3"/>
        <v>0.37253824712913508</v>
      </c>
      <c r="AJ16">
        <f t="shared" si="3"/>
        <v>0.3725382473559703</v>
      </c>
      <c r="AK16">
        <f t="shared" si="3"/>
        <v>0.37253825094959864</v>
      </c>
      <c r="AL16">
        <f t="shared" si="3"/>
        <v>0.37253825084076025</v>
      </c>
      <c r="AM16">
        <f t="shared" si="4"/>
        <v>0.3725382491164948</v>
      </c>
      <c r="AN16">
        <f t="shared" si="4"/>
        <v>0.37253824916871675</v>
      </c>
    </row>
    <row r="17" spans="1:40" x14ac:dyDescent="0.35">
      <c r="A17">
        <v>1.0398547428431268</v>
      </c>
      <c r="C17" t="e">
        <f ca="1"/>
        <v>#NAME?</v>
      </c>
      <c r="D17" s="7" t="e">
        <f ca="1"/>
        <v>#NAME?</v>
      </c>
      <c r="G17">
        <f t="shared" si="2"/>
        <v>1.2175913429713785</v>
      </c>
      <c r="H17">
        <f t="shared" si="2"/>
        <v>1.273953574795599</v>
      </c>
      <c r="I17">
        <f t="shared" si="2"/>
        <v>1.2679713833712793</v>
      </c>
      <c r="J17">
        <f t="shared" si="2"/>
        <v>1.2672251644874597</v>
      </c>
      <c r="K17">
        <f t="shared" si="2"/>
        <v>1.2657274484304264</v>
      </c>
      <c r="L17">
        <f t="shared" si="2"/>
        <v>1.2655389578734875</v>
      </c>
      <c r="M17">
        <f t="shared" si="2"/>
        <v>1.2651531997181233</v>
      </c>
      <c r="N17">
        <f t="shared" si="2"/>
        <v>1.2651042548763989</v>
      </c>
      <c r="O17">
        <f t="shared" si="2"/>
        <v>1.2650041753465795</v>
      </c>
      <c r="P17">
        <f t="shared" si="2"/>
        <v>1.2649914507194016</v>
      </c>
      <c r="Q17">
        <f t="shared" si="2"/>
        <v>1.2649654377592514</v>
      </c>
      <c r="R17">
        <f t="shared" si="2"/>
        <v>1.2649621285438335</v>
      </c>
      <c r="S17">
        <f t="shared" si="2"/>
        <v>1.2649553638853666</v>
      </c>
      <c r="T17">
        <f t="shared" si="2"/>
        <v>1.2649545032041394</v>
      </c>
      <c r="U17">
        <f t="shared" si="2"/>
        <v>1.2649527438349228</v>
      </c>
      <c r="V17">
        <f t="shared" si="2"/>
        <v>1.2649525199786049</v>
      </c>
      <c r="W17">
        <f t="shared" si="3"/>
        <v>1.2649520623824033</v>
      </c>
      <c r="X17">
        <f t="shared" si="3"/>
        <v>1.2649520041588214</v>
      </c>
      <c r="Y17">
        <f t="shared" si="3"/>
        <v>1.2649517661235272</v>
      </c>
      <c r="Z17">
        <f t="shared" si="3"/>
        <v>1.264951735836338</v>
      </c>
      <c r="AA17">
        <f t="shared" si="3"/>
        <v>1.2649518500484356</v>
      </c>
      <c r="AB17">
        <f t="shared" si="3"/>
        <v>1.2649518645805973</v>
      </c>
      <c r="AC17">
        <f t="shared" si="3"/>
        <v>1.2649518097802648</v>
      </c>
      <c r="AD17">
        <f t="shared" si="3"/>
        <v>1.2649518028075639</v>
      </c>
      <c r="AE17">
        <f t="shared" si="3"/>
        <v>1.2649518291014101</v>
      </c>
      <c r="AF17">
        <f t="shared" si="3"/>
        <v>1.2649518324469953</v>
      </c>
      <c r="AG17">
        <f t="shared" si="3"/>
        <v>1.2649518198308953</v>
      </c>
      <c r="AH17">
        <f t="shared" si="3"/>
        <v>1.2649518182256443</v>
      </c>
      <c r="AI17">
        <f t="shared" si="3"/>
        <v>1.2649518242789985</v>
      </c>
      <c r="AJ17">
        <f t="shared" si="3"/>
        <v>1.2649518250492167</v>
      </c>
      <c r="AK17">
        <f t="shared" si="3"/>
        <v>1.2649518221447456</v>
      </c>
      <c r="AL17">
        <f t="shared" si="3"/>
        <v>1.2649518217751854</v>
      </c>
      <c r="AM17">
        <f t="shared" si="4"/>
        <v>1.2649518231687851</v>
      </c>
      <c r="AN17">
        <f t="shared" si="4"/>
        <v>1.2649518233461043</v>
      </c>
    </row>
    <row r="18" spans="1:40" x14ac:dyDescent="0.35">
      <c r="A18" s="6">
        <v>-0.14839337796839325</v>
      </c>
      <c r="C18" t="e">
        <f ca="1"/>
        <v>#NAME?</v>
      </c>
      <c r="D18" s="7" t="e">
        <f ca="1"/>
        <v>#NAME?</v>
      </c>
      <c r="G18" s="6">
        <f t="shared" si="2"/>
        <v>2.4625684063440629</v>
      </c>
      <c r="H18" s="6">
        <f t="shared" si="2"/>
        <v>2.5765605533830289</v>
      </c>
      <c r="I18" s="6">
        <f t="shared" si="2"/>
        <v>2.5295884591525808</v>
      </c>
      <c r="J18" s="6">
        <f t="shared" si="2"/>
        <v>2.5280997609837841</v>
      </c>
      <c r="K18" s="6">
        <f t="shared" si="2"/>
        <v>2.5164186451748951</v>
      </c>
      <c r="L18" s="6">
        <f t="shared" si="2"/>
        <v>2.5160439032409116</v>
      </c>
      <c r="M18" s="6">
        <f t="shared" si="2"/>
        <v>2.5130403726821173</v>
      </c>
      <c r="N18" s="6">
        <f t="shared" si="2"/>
        <v>2.5129431509675335</v>
      </c>
      <c r="O18" s="6">
        <f t="shared" si="2"/>
        <v>2.5121642682407712</v>
      </c>
      <c r="P18" s="6">
        <f t="shared" si="2"/>
        <v>2.5121389984793376</v>
      </c>
      <c r="Q18" s="6">
        <f t="shared" si="2"/>
        <v>2.5119365720274582</v>
      </c>
      <c r="R18" s="6">
        <f t="shared" si="2"/>
        <v>2.5119300006706569</v>
      </c>
      <c r="S18" s="6">
        <f t="shared" si="2"/>
        <v>2.5118773613179659</v>
      </c>
      <c r="T18" s="6">
        <f t="shared" si="2"/>
        <v>2.5118756522254939</v>
      </c>
      <c r="U18" s="6">
        <f t="shared" si="2"/>
        <v>2.5118619617566975</v>
      </c>
      <c r="V18" s="6">
        <f t="shared" si="2"/>
        <v>2.5118615172371905</v>
      </c>
      <c r="W18" s="6">
        <f t="shared" si="3"/>
        <v>2.5118579564757821</v>
      </c>
      <c r="X18" s="6">
        <f t="shared" si="3"/>
        <v>2.5118578408592525</v>
      </c>
      <c r="Y18" s="6">
        <f t="shared" si="3"/>
        <v>2.5118559886010177</v>
      </c>
      <c r="Z18" s="6">
        <f t="shared" si="3"/>
        <v>2.511855928458758</v>
      </c>
      <c r="AA18" s="6">
        <f t="shared" si="3"/>
        <v>2.5118568171937024</v>
      </c>
      <c r="AB18" s="6">
        <f t="shared" si="3"/>
        <v>2.5118568460506974</v>
      </c>
      <c r="AC18" s="6">
        <f t="shared" si="3"/>
        <v>2.5118564196250115</v>
      </c>
      <c r="AD18" s="6">
        <f t="shared" si="3"/>
        <v>2.5118564057790898</v>
      </c>
      <c r="AE18" s="6">
        <f t="shared" si="3"/>
        <v>2.5118566103831634</v>
      </c>
      <c r="AF18" s="6">
        <f t="shared" si="3"/>
        <v>2.5118566170266021</v>
      </c>
      <c r="AG18" s="6">
        <f t="shared" si="3"/>
        <v>2.5118565188551352</v>
      </c>
      <c r="AH18" s="6">
        <f t="shared" si="3"/>
        <v>2.5118565156675352</v>
      </c>
      <c r="AI18" s="6">
        <f t="shared" si="3"/>
        <v>2.5118565627713676</v>
      </c>
      <c r="AJ18" s="6">
        <f t="shared" si="3"/>
        <v>2.5118565643008153</v>
      </c>
      <c r="AK18" s="6">
        <f t="shared" si="3"/>
        <v>2.5118565416998377</v>
      </c>
      <c r="AL18" s="6">
        <f t="shared" si="3"/>
        <v>2.5118565409659896</v>
      </c>
      <c r="AM18" s="6">
        <f t="shared" si="4"/>
        <v>2.5118565518102067</v>
      </c>
      <c r="AN18" s="6">
        <f t="shared" si="4"/>
        <v>2.5118565521623153</v>
      </c>
    </row>
    <row r="19" spans="1:40" x14ac:dyDescent="0.35">
      <c r="B19" s="10"/>
      <c r="C19" t="e">
        <f ca="1"/>
        <v>#NAME?</v>
      </c>
      <c r="D19" s="7" t="e">
        <f ca="1"/>
        <v>#NAME?</v>
      </c>
    </row>
    <row r="20" spans="1:40" x14ac:dyDescent="0.35">
      <c r="C20" t="e">
        <f ca="1"/>
        <v>#NAME?</v>
      </c>
      <c r="D20" s="8" t="e">
        <f ca="1"/>
        <v>#NAME?</v>
      </c>
      <c r="F20" s="11" t="s">
        <v>6</v>
      </c>
      <c r="G20" s="12">
        <f t="shared" ref="G20:AN20" si="5">$D$3*G2/G3-$D$3*$D$4/G3-2*SUMPRODUCT(LN(G4:G18+1))-$D$3*LN(G3)</f>
        <v>-37.932016751115754</v>
      </c>
      <c r="H20" s="12">
        <f t="shared" si="5"/>
        <v>-37.927144651054199</v>
      </c>
      <c r="I20" s="12">
        <f t="shared" si="5"/>
        <v>-37.919846340976527</v>
      </c>
      <c r="J20" s="12">
        <f t="shared" si="5"/>
        <v>-37.919845506219211</v>
      </c>
      <c r="K20" s="12">
        <f t="shared" si="5"/>
        <v>-37.919371668813127</v>
      </c>
      <c r="L20" s="12">
        <f t="shared" si="5"/>
        <v>-37.919371615232606</v>
      </c>
      <c r="M20" s="12">
        <f t="shared" si="5"/>
        <v>-37.919339897659469</v>
      </c>
      <c r="N20" s="12">
        <f t="shared" si="5"/>
        <v>-37.919339894041116</v>
      </c>
      <c r="O20" s="12">
        <f t="shared" si="5"/>
        <v>-37.919337754253291</v>
      </c>
      <c r="P20" s="12">
        <f t="shared" si="5"/>
        <v>-37.91933775400863</v>
      </c>
      <c r="Q20" s="12">
        <f t="shared" si="5"/>
        <v>-37.919337609357328</v>
      </c>
      <c r="R20" s="12">
        <f t="shared" si="5"/>
        <v>-37.919337609340779</v>
      </c>
      <c r="S20" s="12">
        <f t="shared" si="5"/>
        <v>-37.919337599557096</v>
      </c>
      <c r="T20" s="12">
        <f t="shared" si="5"/>
        <v>-37.919337599555973</v>
      </c>
      <c r="U20" s="12">
        <f t="shared" si="5"/>
        <v>-37.919337598894145</v>
      </c>
      <c r="V20" s="12">
        <f t="shared" si="5"/>
        <v>-37.919337598894074</v>
      </c>
      <c r="W20" s="12">
        <f t="shared" si="5"/>
        <v>-37.91933759884931</v>
      </c>
      <c r="X20" s="12">
        <f t="shared" si="5"/>
        <v>-37.919337598849303</v>
      </c>
      <c r="Y20" s="12">
        <f t="shared" si="5"/>
        <v>-37.919337598846802</v>
      </c>
      <c r="Z20" s="12">
        <f t="shared" si="5"/>
        <v>-37.919337598846802</v>
      </c>
      <c r="AA20" s="12">
        <f t="shared" si="5"/>
        <v>-37.919337598846219</v>
      </c>
      <c r="AB20" s="12">
        <f t="shared" si="5"/>
        <v>-37.919337598846212</v>
      </c>
      <c r="AC20" s="12">
        <f t="shared" si="5"/>
        <v>-37.919337598846091</v>
      </c>
      <c r="AD20" s="12">
        <f t="shared" si="5"/>
        <v>-37.919337598846084</v>
      </c>
      <c r="AE20" s="12">
        <f t="shared" si="5"/>
        <v>-37.919337598846063</v>
      </c>
      <c r="AF20" s="12">
        <f t="shared" si="5"/>
        <v>-37.919337598846063</v>
      </c>
      <c r="AG20" s="12">
        <f t="shared" si="5"/>
        <v>-37.919337598846049</v>
      </c>
      <c r="AH20" s="12">
        <f t="shared" si="5"/>
        <v>-37.919337598846049</v>
      </c>
      <c r="AI20" s="12">
        <f t="shared" si="5"/>
        <v>-37.919337598846049</v>
      </c>
      <c r="AJ20" s="12">
        <f t="shared" si="5"/>
        <v>-37.919337598846056</v>
      </c>
      <c r="AK20" s="12">
        <f t="shared" si="5"/>
        <v>-37.919337598846049</v>
      </c>
      <c r="AL20" s="12">
        <f t="shared" si="5"/>
        <v>-37.919337598846049</v>
      </c>
      <c r="AM20" s="12">
        <f t="shared" si="5"/>
        <v>-37.919337598846049</v>
      </c>
      <c r="AN20" s="12">
        <f t="shared" si="5"/>
        <v>-37.919337598846049</v>
      </c>
    </row>
    <row r="21" spans="1:40" x14ac:dyDescent="0.35">
      <c r="F21" s="11" t="s">
        <v>7</v>
      </c>
      <c r="G21" s="13">
        <f>$D$3-2*SUMPRODUCT(G4:G18,1/(G4:G18+1))</f>
        <v>0.21538593347452029</v>
      </c>
      <c r="H21" s="13"/>
      <c r="I21" s="13">
        <f>$D$3-2*SUMPRODUCT(I4:I18,1/(I4:I18+1))</f>
        <v>-2.8359905626587079E-3</v>
      </c>
      <c r="J21" s="13"/>
      <c r="K21" s="13">
        <f>$D$3-2*SUMPRODUCT(K4:K18,1/(K4:K18+1))</f>
        <v>-7.1954002669016859E-4</v>
      </c>
      <c r="L21" s="13"/>
      <c r="M21" s="13">
        <f>$D$3-2*SUMPRODUCT(M4:M18,1/(M4:M18+1))</f>
        <v>-1.8705477886449273E-4</v>
      </c>
      <c r="N21" s="13"/>
      <c r="O21" s="13">
        <f>$D$3-2*SUMPRODUCT(O4:O18,1/(O4:O18+1))</f>
        <v>-4.864473328147767E-5</v>
      </c>
      <c r="P21" s="13"/>
      <c r="Q21" s="13">
        <f>$D$3-2*SUMPRODUCT(Q4:Q18,1/(Q4:Q18+1))</f>
        <v>-1.2651712145483884E-5</v>
      </c>
      <c r="R21" s="13"/>
      <c r="S21" s="13">
        <f>$D$3-2*SUMPRODUCT(S4:S18,1/(S4:S18+1))</f>
        <v>-3.2906016134148786E-6</v>
      </c>
      <c r="T21" s="13"/>
      <c r="U21" s="13">
        <f>$D$3-2*SUMPRODUCT(U4:U18,1/(U4:U18+1))</f>
        <v>-8.5586368214762842E-7</v>
      </c>
      <c r="V21" s="13"/>
      <c r="W21" s="13">
        <f>$D$3-2*SUMPRODUCT(W4:W18,1/(W4:W18+1))</f>
        <v>-2.2260491583381281E-7</v>
      </c>
      <c r="X21" s="13"/>
      <c r="Y21" s="13">
        <f>$D$3-2*SUMPRODUCT(Y4:Y18,1/(Y4:Y18+1))</f>
        <v>-1.1579641068237834E-7</v>
      </c>
      <c r="Z21" s="13"/>
      <c r="AA21" s="13">
        <f>$D$3-2*SUMPRODUCT(AA4:AA18,1/(AA4:AA18+1))</f>
        <v>5.5560509082397402E-8</v>
      </c>
      <c r="AB21" s="13"/>
      <c r="AC21" s="13">
        <f>$D$3-2*SUMPRODUCT(AC4:AC18,1/(AC4:AC18+1))</f>
        <v>-2.6658584673100449E-8</v>
      </c>
      <c r="AD21" s="13"/>
      <c r="AE21" s="13">
        <f>$D$3-2*SUMPRODUCT(AE4:AE18,1/(AE4:AE18+1))</f>
        <v>1.2791106840381872E-8</v>
      </c>
      <c r="AF21" s="13"/>
      <c r="AG21" s="13">
        <f>$D$3-2*SUMPRODUCT(AG4:AG18,1/(AG4:AG18+1))</f>
        <v>-6.1373235382689018E-9</v>
      </c>
      <c r="AH21" s="13"/>
      <c r="AI21" s="13">
        <f>$D$3-2*SUMPRODUCT(AI4:AI18,1/(AI4:AI18+1))</f>
        <v>2.944759103229444E-9</v>
      </c>
      <c r="AJ21" s="13"/>
      <c r="AK21" s="13">
        <f>$D$3-2*SUMPRODUCT(AK4:AK18,1/(AK4:AK18+1))</f>
        <v>-1.4129319936273532E-9</v>
      </c>
      <c r="AL21" s="13"/>
      <c r="AM21" s="13">
        <f>$D$3-2*SUMPRODUCT(AM4:AM18,1/(AM4:AM18+1))</f>
        <v>6.7794125868658739E-10</v>
      </c>
      <c r="AN21" s="13"/>
    </row>
    <row r="22" spans="1:40" x14ac:dyDescent="0.35">
      <c r="F22" s="11" t="s">
        <v>8</v>
      </c>
      <c r="G22" s="6">
        <f>-2*SUMPRODUCT(G4:G18,1/(1+G4:G18)^2)/G3</f>
        <v>-2.8213892281443336</v>
      </c>
      <c r="H22" s="6"/>
      <c r="I22" s="6">
        <f>-2*SUMPRODUCT(I4:I18,1/(1+I4:I18)^2)/I3</f>
        <v>-2.8000366716660698</v>
      </c>
      <c r="J22" s="6"/>
      <c r="K22" s="6">
        <f>-2*SUMPRODUCT(K4:K18,1/(1+K4:K18)^2)/K3</f>
        <v>-2.7941050261331308</v>
      </c>
      <c r="L22" s="6"/>
      <c r="M22" s="6">
        <f>-2*SUMPRODUCT(M4:M18,1/(1+M4:M18)^2)/M3</f>
        <v>-2.7925665046012038</v>
      </c>
      <c r="N22" s="6"/>
      <c r="O22" s="6">
        <f>-2*SUMPRODUCT(O4:O18,1/(1+O4:O18)^2)/O3</f>
        <v>-2.7921666269686081</v>
      </c>
      <c r="P22" s="6"/>
      <c r="Q22" s="6">
        <f>-2*SUMPRODUCT(Q4:Q18,1/(1+Q4:Q18)^2)/Q3</f>
        <v>-2.7920626403075479</v>
      </c>
      <c r="R22" s="6"/>
      <c r="S22" s="6">
        <f>-2*SUMPRODUCT(S4:S18,1/(1+S4:S18)^2)/S3</f>
        <v>-2.7920355952886831</v>
      </c>
      <c r="T22" s="6"/>
      <c r="U22" s="6">
        <f>-2*SUMPRODUCT(U4:U18,1/(1+U4:U18)^2)/U3</f>
        <v>-2.7920285611272573</v>
      </c>
      <c r="V22" s="6"/>
      <c r="W22" s="6">
        <f>-2*SUMPRODUCT(W4:W18,1/(1+W4:W18)^2)/W3</f>
        <v>-2.7920267315895066</v>
      </c>
      <c r="X22" s="6"/>
      <c r="Y22" s="6">
        <f>-2*SUMPRODUCT(Y4:Y18,1/(1+Y4:Y18)^2)/Y3</f>
        <v>-2.7920257811855254</v>
      </c>
      <c r="Z22" s="6"/>
      <c r="AA22" s="6">
        <f>-2*SUMPRODUCT(AA4:AA18,1/(1+AA4:AA18)^2)/AA3</f>
        <v>-2.7920262359016235</v>
      </c>
      <c r="AB22" s="6"/>
      <c r="AC22" s="6">
        <f>-2*SUMPRODUCT(AC4:AC18,1/(1+AC4:AC18)^2)/AC3</f>
        <v>-2.7920260177234484</v>
      </c>
      <c r="AD22" s="6"/>
      <c r="AE22" s="6">
        <f>-2*SUMPRODUCT(AE4:AE18,1/(1+AE4:AE18)^2)/AE3</f>
        <v>-2.7920261224079246</v>
      </c>
      <c r="AF22" s="6"/>
      <c r="AG22" s="6">
        <f>-2*SUMPRODUCT(AG4:AG18,1/(1+AG4:AG18)^2)/AG3</f>
        <v>-2.7920260721790719</v>
      </c>
      <c r="AH22" s="6"/>
      <c r="AI22" s="6">
        <f>-2*SUMPRODUCT(AI4:AI18,1/(1+AI4:AI18)^2)/AI3</f>
        <v>-2.792026096279471</v>
      </c>
      <c r="AJ22" s="6"/>
      <c r="AK22" s="6">
        <f>-2*SUMPRODUCT(AK4:AK18,1/(1+AK4:AK18)^2)/AK3</f>
        <v>-2.7920260847158138</v>
      </c>
      <c r="AL22" s="6"/>
      <c r="AM22" s="6">
        <f>-2*SUMPRODUCT(AM4:AM18,1/(1+AM4:AM18)^2)/AM3</f>
        <v>-2.7920260902641933</v>
      </c>
      <c r="AN22" s="6"/>
    </row>
    <row r="23" spans="1:40" x14ac:dyDescent="0.35">
      <c r="F23" s="11" t="s">
        <v>0</v>
      </c>
      <c r="G23">
        <f>G2-G21/G22</f>
        <v>1.4483345773649428</v>
      </c>
      <c r="H23">
        <f>H2</f>
        <v>1.4483345773649428</v>
      </c>
      <c r="I23">
        <f>I2-I21/I22</f>
        <v>1.4473217368577607</v>
      </c>
      <c r="J23">
        <f>J2</f>
        <v>1.4473217368577607</v>
      </c>
      <c r="K23">
        <f>K2-K21/K22</f>
        <v>1.4470642161060494</v>
      </c>
      <c r="L23">
        <f>L2</f>
        <v>1.4470642161060494</v>
      </c>
      <c r="M23">
        <f>M2-M21/M22</f>
        <v>1.4469972329998078</v>
      </c>
      <c r="N23">
        <f>N2</f>
        <v>1.4469972329998078</v>
      </c>
      <c r="O23">
        <f>O2-O21/O22</f>
        <v>1.446979811140807</v>
      </c>
      <c r="P23">
        <f>P2</f>
        <v>1.446979811140807</v>
      </c>
      <c r="Q23">
        <f>Q2-Q21/Q22</f>
        <v>1.4469752798269451</v>
      </c>
      <c r="R23">
        <f>R2</f>
        <v>1.4469752798269451</v>
      </c>
      <c r="S23">
        <f>S2-S21/S22</f>
        <v>1.4469741012597308</v>
      </c>
      <c r="T23">
        <f>T2</f>
        <v>1.4469741012597308</v>
      </c>
      <c r="U23">
        <f>U2-U21/U22</f>
        <v>1.4469737947214332</v>
      </c>
      <c r="V23">
        <f>V2</f>
        <v>1.4469737947214332</v>
      </c>
      <c r="W23">
        <f>W2-W21/W22</f>
        <v>1.446973714992642</v>
      </c>
      <c r="X23">
        <f>X2</f>
        <v>1.446973714992642</v>
      </c>
      <c r="Y23">
        <f>Y2-Y21/Y22</f>
        <v>1.4469736735186658</v>
      </c>
      <c r="Z23">
        <f>Z2</f>
        <v>1.4469736735186658</v>
      </c>
      <c r="AA23">
        <f>AA2-AA21/AA22</f>
        <v>1.4469736934183746</v>
      </c>
      <c r="AB23">
        <f>AB2</f>
        <v>1.4469736934183746</v>
      </c>
      <c r="AC23">
        <f>AC2-AC21/AC22</f>
        <v>1.4469736838702598</v>
      </c>
      <c r="AD23">
        <f>AD2</f>
        <v>1.4469736838702598</v>
      </c>
      <c r="AE23">
        <f>AE2-AE21/AE22</f>
        <v>1.4469736884515589</v>
      </c>
      <c r="AF23">
        <f>AF2</f>
        <v>1.4469736884515589</v>
      </c>
      <c r="AG23">
        <f>AG2-AG21/AG22</f>
        <v>1.4469736862533977</v>
      </c>
      <c r="AH23">
        <f>AH2</f>
        <v>1.4469736862533977</v>
      </c>
      <c r="AI23">
        <f>AI2-AI21/AI22</f>
        <v>1.4469736873081009</v>
      </c>
      <c r="AJ23">
        <f>AJ2</f>
        <v>1.4469736873081009</v>
      </c>
      <c r="AK23">
        <f>AK2-AK21/AK22</f>
        <v>1.4469736868020413</v>
      </c>
      <c r="AL23">
        <f>AL2</f>
        <v>1.4469736868020413</v>
      </c>
      <c r="AM23">
        <f>AM2-AM21/AM22</f>
        <v>1.4469736870448546</v>
      </c>
      <c r="AN23">
        <f>AN2</f>
        <v>1.4469736870448546</v>
      </c>
    </row>
    <row r="24" spans="1:40" x14ac:dyDescent="0.35">
      <c r="F24" s="11" t="s">
        <v>3</v>
      </c>
      <c r="G24" s="6">
        <f>G3</f>
        <v>1.6870609761741318</v>
      </c>
      <c r="H24" s="6">
        <f>$D$4-H2-2*SUMPRODUCT($A4:$A18-H2,H4:H18,1/(H4:H18+1))/$D$3</f>
        <v>1.7539531000731052</v>
      </c>
      <c r="I24" s="6">
        <f>I3</f>
        <v>1.7205070381236185</v>
      </c>
      <c r="J24" s="6">
        <f>$D$4-J2-2*SUMPRODUCT($A4:$A18-J2,J4:J18,1/(J4:J18+1))/$D$3</f>
        <v>1.7377756319131443</v>
      </c>
      <c r="K24" s="6">
        <f>K3</f>
        <v>1.7291413350183813</v>
      </c>
      <c r="L24" s="6">
        <f>$D$4-L2-2*SUMPRODUCT($A4:$A18-L2,L4:L18,1/(L4:L18+1))/$D$3</f>
        <v>1.7336240536887235</v>
      </c>
      <c r="M24" s="6">
        <f>M3</f>
        <v>1.7313826943535524</v>
      </c>
      <c r="N24" s="6">
        <f>$D$4-N2-2*SUMPRODUCT($A4:$A18-N2,N4:N18,1/(N4:N18+1))/$D$3</f>
        <v>1.7325480324934932</v>
      </c>
      <c r="O24" s="6">
        <f>O3</f>
        <v>1.7319653634235228</v>
      </c>
      <c r="P24" s="6">
        <f>$D$4-P2-2*SUMPRODUCT($A4:$A18-P2,P4:P18,1/(P4:P18+1))/$D$3</f>
        <v>1.7322684210388339</v>
      </c>
      <c r="Q24" s="6">
        <f>Q3</f>
        <v>1.7321168922311783</v>
      </c>
      <c r="R24" s="6">
        <f>$D$4-R2-2*SUMPRODUCT($A4:$A18-R2,R4:R18,1/(R4:R18+1))/$D$3</f>
        <v>1.7321957130193257</v>
      </c>
      <c r="S24" s="6">
        <f>S3</f>
        <v>1.732156302625252</v>
      </c>
      <c r="T24" s="6">
        <f>$D$4-T2-2*SUMPRODUCT($A4:$A18-T2,T4:T18,1/(T4:T18+1))/$D$3</f>
        <v>1.7321768032621918</v>
      </c>
      <c r="U24" s="6">
        <f>U3</f>
        <v>1.7321665529437218</v>
      </c>
      <c r="V24" s="6">
        <f>$D$4-V2-2*SUMPRODUCT($A4:$A18-V2,V4:V18,1/(V4:V18+1))/$D$3</f>
        <v>1.7321718850254717</v>
      </c>
      <c r="W24" s="6">
        <f>W3</f>
        <v>1.7321692189845967</v>
      </c>
      <c r="X24" s="6">
        <f>$D$4-X2-2*SUMPRODUCT($A4:$A18-X2,X4:X18,1/(X4:X18+1))/$D$3</f>
        <v>1.7321706058266082</v>
      </c>
      <c r="Y24" s="6">
        <f>Y3</f>
        <v>1.7321706058266082</v>
      </c>
      <c r="Z24" s="6">
        <f>$D$4-Z2-2*SUMPRODUCT($A4:$A18-Z2,Z4:Z18,1/(Z4:Z18+1))/$D$3</f>
        <v>1.7321699404033177</v>
      </c>
      <c r="AA24" s="6">
        <f>AA3</f>
        <v>1.7321699404033177</v>
      </c>
      <c r="AB24" s="6">
        <f>$D$4-AB2-2*SUMPRODUCT($A4:$A18-AB2,AB4:AB18,1/(AB4:AB18+1))/$D$3</f>
        <v>1.7321702596812929</v>
      </c>
      <c r="AC24" s="6">
        <f>AC3</f>
        <v>1.7321702596812929</v>
      </c>
      <c r="AD24" s="6">
        <f>$D$4-AD2-2*SUMPRODUCT($A4:$A18-AD2,AD4:AD18,1/(AD4:AD18+1))/$D$3</f>
        <v>1.7321701064879318</v>
      </c>
      <c r="AE24" s="6">
        <f>AE3</f>
        <v>1.7321701064879318</v>
      </c>
      <c r="AF24" s="6">
        <f>$D$4-AF2-2*SUMPRODUCT($A4:$A18-AF2,AF4:AF18,1/(AF4:AF18+1))/$D$3</f>
        <v>1.7321701799919225</v>
      </c>
      <c r="AG24" s="6">
        <f>AG3</f>
        <v>1.7321701799919225</v>
      </c>
      <c r="AH24" s="6">
        <f>$D$4-AH2-2*SUMPRODUCT($A4:$A18-AH2,AH4:AH18,1/(AH4:AH18+1))/$D$3</f>
        <v>1.732170144723836</v>
      </c>
      <c r="AI24" s="6">
        <f>AI3</f>
        <v>1.732170144723836</v>
      </c>
      <c r="AJ24" s="6">
        <f>$D$4-AJ2-2*SUMPRODUCT($A4:$A18-AJ2,AJ4:AJ18,1/(AJ4:AJ18+1))/$D$3</f>
        <v>1.732170161645882</v>
      </c>
      <c r="AK24" s="6">
        <f>AK3</f>
        <v>1.732170161645882</v>
      </c>
      <c r="AL24" s="6">
        <f>$D$4-AL2-2*SUMPRODUCT($A4:$A18-AL2,AL4:AL18,1/(AL4:AL18+1))/$D$3</f>
        <v>1.7321701535264837</v>
      </c>
      <c r="AM24" s="6">
        <f>AM3</f>
        <v>1.7321701535264837</v>
      </c>
      <c r="AN24" s="6">
        <f>$D$4-AN2-2*SUMPRODUCT($A4:$A18-AN2,AN4:AN18,1/(AN4:AN18+1))/$D$3</f>
        <v>1.7321701574222672</v>
      </c>
    </row>
    <row r="26" spans="1:40" x14ac:dyDescent="0.35">
      <c r="A26" s="1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 Logistic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2023-12-11T17:06:58Z</dcterms:created>
  <dcterms:modified xsi:type="dcterms:W3CDTF">2023-12-11T17:13:20Z</dcterms:modified>
</cp:coreProperties>
</file>