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6A312BAB-F398-4BD7-9A50-3223C4660ECC}" xr6:coauthVersionLast="47" xr6:coauthVersionMax="47" xr10:uidLastSave="{00000000-0000-0000-0000-000000000000}"/>
  <bookViews>
    <workbookView xWindow="-110" yWindow="-110" windowWidth="19420" windowHeight="10300" activeTab="1" xr2:uid="{4396B6A2-0E29-47CC-9C1C-E7876EA10D06}"/>
  </bookViews>
  <sheets>
    <sheet name="Bowker" sheetId="1" r:id="rId1"/>
    <sheet name="Tit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5" i="1"/>
  <c r="N14" i="1"/>
  <c r="N7" i="1"/>
  <c r="H4" i="1" a="1"/>
  <c r="H11" i="1" s="1"/>
  <c r="E8" i="1"/>
  <c r="D8" i="1"/>
  <c r="C8" i="1"/>
  <c r="F8" i="1" s="1"/>
  <c r="F7" i="1"/>
  <c r="F6" i="1"/>
  <c r="N5" i="1"/>
  <c r="N6" i="1" s="1"/>
  <c r="F5" i="1"/>
  <c r="H5" i="1" l="1"/>
  <c r="J7" i="1"/>
  <c r="I10" i="1"/>
  <c r="J5" i="1"/>
  <c r="I8" i="1"/>
  <c r="H6" i="1"/>
  <c r="J8" i="1"/>
  <c r="I11" i="1"/>
  <c r="J6" i="1"/>
  <c r="H12" i="1"/>
  <c r="I4" i="1"/>
  <c r="H7" i="1"/>
  <c r="J9" i="1"/>
  <c r="I12" i="1"/>
  <c r="I6" i="1"/>
  <c r="H9" i="1"/>
  <c r="J11" i="1"/>
  <c r="H4" i="1"/>
  <c r="I9" i="1"/>
  <c r="J4" i="1"/>
  <c r="I7" i="1"/>
  <c r="H10" i="1"/>
  <c r="K10" i="1" s="1"/>
  <c r="J12" i="1"/>
  <c r="I5" i="1"/>
  <c r="H8" i="1"/>
  <c r="J10" i="1"/>
  <c r="K6" i="1" l="1"/>
  <c r="K4" i="1"/>
  <c r="N4" i="1" s="1" a="1"/>
  <c r="N4" i="1" s="1"/>
  <c r="K7" i="1"/>
  <c r="K11" i="1"/>
  <c r="K9" i="1"/>
  <c r="K8" i="1"/>
  <c r="K5" i="1"/>
</calcChain>
</file>

<file path=xl/sharedStrings.xml><?xml version="1.0" encoding="utf-8"?>
<sst xmlns="http://schemas.openxmlformats.org/spreadsheetml/2006/main" count="24" uniqueCount="15">
  <si>
    <t>McNemar-Bowker Test</t>
  </si>
  <si>
    <t>After Treatment</t>
  </si>
  <si>
    <t>Before</t>
  </si>
  <si>
    <t>After</t>
  </si>
  <si>
    <t>Freq</t>
  </si>
  <si>
    <t>Below</t>
  </si>
  <si>
    <t>Normal</t>
  </si>
  <si>
    <t>Above</t>
  </si>
  <si>
    <t>chi-sq</t>
  </si>
  <si>
    <t>k</t>
  </si>
  <si>
    <t>df</t>
  </si>
  <si>
    <t>p-value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</si>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</sst>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4989-ABAF-452F-B1A5-724B005CE11C}">
  <sheetPr codeName="Sheet10"/>
  <dimension ref="A1:N18"/>
  <sheetViews>
    <sheetView workbookViewId="0">
      <selection activeCell="B1" sqref="B1"/>
    </sheetView>
  </sheetViews>
  <sheetFormatPr defaultRowHeight="14.5" x14ac:dyDescent="0.35"/>
  <cols>
    <col min="1" max="1" width="4.453125" customWidth="1"/>
    <col min="2" max="2" width="7.7265625" customWidth="1"/>
    <col min="3" max="5" width="7.1796875" customWidth="1"/>
    <col min="6" max="6" width="4.7265625" customWidth="1"/>
    <col min="7" max="7" width="4.26953125" customWidth="1"/>
    <col min="8" max="9" width="9.1796875" customWidth="1"/>
    <col min="10" max="10" width="6.7265625" customWidth="1"/>
    <col min="11" max="12" width="4.26953125" customWidth="1"/>
    <col min="13" max="13" width="8" customWidth="1"/>
  </cols>
  <sheetData>
    <row r="1" spans="1:14" x14ac:dyDescent="0.35">
      <c r="B1" s="1" t="s">
        <v>0</v>
      </c>
    </row>
    <row r="3" spans="1:14" x14ac:dyDescent="0.35">
      <c r="C3" s="2" t="s">
        <v>1</v>
      </c>
      <c r="D3" s="2"/>
      <c r="E3" s="2"/>
      <c r="H3" s="3" t="s">
        <v>2</v>
      </c>
      <c r="I3" s="3" t="s">
        <v>3</v>
      </c>
      <c r="J3" s="3" t="s">
        <v>4</v>
      </c>
    </row>
    <row r="4" spans="1:14" x14ac:dyDescent="0.35">
      <c r="C4" s="4" t="s">
        <v>5</v>
      </c>
      <c r="D4" s="4" t="s">
        <v>6</v>
      </c>
      <c r="E4" s="4" t="s">
        <v>7</v>
      </c>
      <c r="H4" s="5" t="e">
        <f t="array" aca="1" ref="H4:J12" ca="1">QSORT2Rows(Anova2Std(B4:E7),1,2)</f>
        <v>#NAME?</v>
      </c>
      <c r="I4" s="5" t="e">
        <f ca="1"/>
        <v>#NAME?</v>
      </c>
      <c r="J4" s="5" t="e">
        <f ca="1"/>
        <v>#NAME?</v>
      </c>
      <c r="K4" t="e">
        <f ca="1">IF(H4&lt;I4,SUMIFS(J5:J$12,H5:H$12,I4,I5:I$12,H4),"")</f>
        <v>#NAME?</v>
      </c>
      <c r="M4" t="s">
        <v>8</v>
      </c>
      <c r="N4" s="7" t="e">
        <f t="array" aca="1" ref="N4" ca="1">SUM(IF(K4:K11="","",(J4:J11-K4:K11)^2/(J4:J11+K4:K11)))</f>
        <v>#NAME?</v>
      </c>
    </row>
    <row r="5" spans="1:14" x14ac:dyDescent="0.35">
      <c r="A5" s="8" t="s">
        <v>2</v>
      </c>
      <c r="B5" t="s">
        <v>5</v>
      </c>
      <c r="C5" s="9">
        <v>21</v>
      </c>
      <c r="D5" s="10">
        <v>15</v>
      </c>
      <c r="E5" s="11">
        <v>7</v>
      </c>
      <c r="F5">
        <f>SUM(C5:E5)</f>
        <v>43</v>
      </c>
      <c r="H5" s="5" t="e">
        <f ca="1"/>
        <v>#NAME?</v>
      </c>
      <c r="I5" s="5" t="e">
        <f ca="1"/>
        <v>#NAME?</v>
      </c>
      <c r="J5" s="5" t="e">
        <f ca="1"/>
        <v>#NAME?</v>
      </c>
      <c r="K5" s="4" t="e">
        <f ca="1">IF(H5&lt;I5,SUMIFS(J6:J$12,H6:H$12,I5,I6:I$12,H5),"")</f>
        <v>#NAME?</v>
      </c>
      <c r="M5" t="s">
        <v>9</v>
      </c>
      <c r="N5" s="12">
        <f>COUNT(C5:C7)</f>
        <v>3</v>
      </c>
    </row>
    <row r="6" spans="1:14" x14ac:dyDescent="0.35">
      <c r="A6" s="8"/>
      <c r="B6" t="s">
        <v>6</v>
      </c>
      <c r="C6" s="13">
        <v>9</v>
      </c>
      <c r="D6" s="4">
        <v>30</v>
      </c>
      <c r="E6" s="14">
        <v>17</v>
      </c>
      <c r="F6">
        <f t="shared" ref="F6:F8" si="0">SUM(C6:E6)</f>
        <v>56</v>
      </c>
      <c r="H6" s="5" t="e">
        <f ca="1"/>
        <v>#NAME?</v>
      </c>
      <c r="I6" s="5" t="e">
        <f ca="1"/>
        <v>#NAME?</v>
      </c>
      <c r="J6" s="5" t="e">
        <f ca="1"/>
        <v>#NAME?</v>
      </c>
      <c r="K6" s="4" t="e">
        <f ca="1">IF(H6&lt;I6,SUMIFS(J7:J$12,H7:H$12,I6,I7:I$12,H6),"")</f>
        <v>#NAME?</v>
      </c>
      <c r="M6" t="s">
        <v>10</v>
      </c>
      <c r="N6" s="12">
        <f>N5*(N5-1)/2</f>
        <v>3</v>
      </c>
    </row>
    <row r="7" spans="1:14" x14ac:dyDescent="0.35">
      <c r="A7" s="8"/>
      <c r="B7" t="s">
        <v>7</v>
      </c>
      <c r="C7" s="15">
        <v>0</v>
      </c>
      <c r="D7" s="16">
        <v>11</v>
      </c>
      <c r="E7" s="17">
        <v>40</v>
      </c>
      <c r="F7">
        <f t="shared" si="0"/>
        <v>51</v>
      </c>
      <c r="H7" s="5" t="e">
        <f ca="1"/>
        <v>#NAME?</v>
      </c>
      <c r="I7" s="5" t="e">
        <f ca="1"/>
        <v>#NAME?</v>
      </c>
      <c r="J7" s="5" t="e">
        <f ca="1"/>
        <v>#NAME?</v>
      </c>
      <c r="K7" s="4" t="e">
        <f ca="1">IF(H7&lt;I7,SUMIFS(J8:J$12,H8:H$12,I7,I8:I$12,H7),"")</f>
        <v>#NAME?</v>
      </c>
      <c r="M7" t="s">
        <v>11</v>
      </c>
      <c r="N7" s="18" t="e">
        <f ca="1">CHISQ_DIST_RT(N4,N6)</f>
        <v>#NAME?</v>
      </c>
    </row>
    <row r="8" spans="1:14" x14ac:dyDescent="0.35">
      <c r="C8" s="4">
        <f>SUM(C5:C7)</f>
        <v>30</v>
      </c>
      <c r="D8" s="4">
        <f t="shared" ref="D8:E8" si="1">SUM(D5:D7)</f>
        <v>56</v>
      </c>
      <c r="E8" s="4">
        <f t="shared" si="1"/>
        <v>64</v>
      </c>
      <c r="F8">
        <f t="shared" si="0"/>
        <v>150</v>
      </c>
      <c r="H8" s="5" t="e">
        <f ca="1"/>
        <v>#NAME?</v>
      </c>
      <c r="I8" s="5" t="e">
        <f ca="1"/>
        <v>#NAME?</v>
      </c>
      <c r="J8" s="5" t="e">
        <f ca="1"/>
        <v>#NAME?</v>
      </c>
      <c r="K8" s="4" t="e">
        <f ca="1">IF(H8&lt;I8,SUMIFS(J9:J$12,H9:H$12,I8,I9:I$12,H8),"")</f>
        <v>#NAME?</v>
      </c>
    </row>
    <row r="9" spans="1:14" x14ac:dyDescent="0.35">
      <c r="H9" s="5" t="e">
        <f ca="1"/>
        <v>#NAME?</v>
      </c>
      <c r="I9" s="5" t="e">
        <f ca="1"/>
        <v>#NAME?</v>
      </c>
      <c r="J9" s="5" t="e">
        <f ca="1"/>
        <v>#NAME?</v>
      </c>
      <c r="K9" s="4" t="e">
        <f ca="1">IF(H9&lt;I9,SUMIFS(J10:J$12,H10:H$12,I9,I10:I$12,H9),"")</f>
        <v>#NAME?</v>
      </c>
    </row>
    <row r="10" spans="1:14" x14ac:dyDescent="0.35">
      <c r="H10" s="5" t="e">
        <f ca="1"/>
        <v>#NAME?</v>
      </c>
      <c r="I10" s="5" t="e">
        <f ca="1"/>
        <v>#NAME?</v>
      </c>
      <c r="J10" s="5" t="e">
        <f ca="1"/>
        <v>#NAME?</v>
      </c>
      <c r="K10" t="e">
        <f ca="1">IF(H10&lt;I10,SUMIFS(J11:J$12,H11:H$12,I10,I11:I$12,H10),"")</f>
        <v>#NAME?</v>
      </c>
    </row>
    <row r="11" spans="1:14" x14ac:dyDescent="0.35">
      <c r="H11" s="5" t="e">
        <f ca="1"/>
        <v>#NAME?</v>
      </c>
      <c r="I11" s="5" t="e">
        <f ca="1"/>
        <v>#NAME?</v>
      </c>
      <c r="J11" s="5" t="e">
        <f ca="1"/>
        <v>#NAME?</v>
      </c>
      <c r="K11" t="e">
        <f ca="1">IF(H11&lt;I11,SUMIFS(J12:J$12,H12:H$12,I11,I12:I$12,H11),"")</f>
        <v>#NAME?</v>
      </c>
    </row>
    <row r="12" spans="1:14" x14ac:dyDescent="0.35">
      <c r="H12" s="6" t="e">
        <f ca="1"/>
        <v>#NAME?</v>
      </c>
      <c r="I12" s="6" t="e">
        <f ca="1"/>
        <v>#NAME?</v>
      </c>
      <c r="J12" s="6" t="e">
        <f ca="1"/>
        <v>#NAME?</v>
      </c>
    </row>
    <row r="14" spans="1:14" x14ac:dyDescent="0.35">
      <c r="M14" t="s">
        <v>8</v>
      </c>
      <c r="N14" s="7" t="e">
        <f ca="1">BOWKER(C5:E7)</f>
        <v>#NAME?</v>
      </c>
    </row>
    <row r="15" spans="1:14" x14ac:dyDescent="0.35">
      <c r="M15" t="s">
        <v>11</v>
      </c>
      <c r="N15" s="18" t="e">
        <f ca="1">MBTEST(C5:E7)</f>
        <v>#NAME?</v>
      </c>
    </row>
    <row r="17" spans="13:14" x14ac:dyDescent="0.35">
      <c r="M17" t="s">
        <v>8</v>
      </c>
      <c r="N17" s="7" t="e">
        <f ca="1">BOWKER(H4:J12,TRUE)</f>
        <v>#NAME?</v>
      </c>
    </row>
    <row r="18" spans="13:14" x14ac:dyDescent="0.35">
      <c r="M18" t="s">
        <v>11</v>
      </c>
      <c r="N18" s="18" t="e">
        <f ca="1">MBTEST(H4:J12,TRUE)</f>
        <v>#NAME?</v>
      </c>
    </row>
  </sheetData>
  <mergeCells count="2">
    <mergeCell ref="C3:E3"/>
    <mergeCell ref="A5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98E1-5640-48FE-9BF1-30C6B1FB27F2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0</v>
      </c>
    </row>
    <row r="4" spans="1:2" x14ac:dyDescent="0.35">
      <c r="A4" t="s">
        <v>13</v>
      </c>
      <c r="B4" s="19">
        <v>45190</v>
      </c>
    </row>
    <row r="6" spans="1:2" x14ac:dyDescent="0.35">
      <c r="A6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Bowker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2023-09-21T09:49:53Z</dcterms:created>
  <dcterms:modified xsi:type="dcterms:W3CDTF">2023-09-21T09:51:45Z</dcterms:modified>
</cp:coreProperties>
</file>