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BB598923-B18E-482C-9086-C858CA9EE7ED}" xr6:coauthVersionLast="47" xr6:coauthVersionMax="47" xr10:uidLastSave="{00000000-0000-0000-0000-000000000000}"/>
  <bookViews>
    <workbookView xWindow="-110" yWindow="-110" windowWidth="19420" windowHeight="10300" xr2:uid="{608F3077-82D4-4044-94E9-B0407D6AB859}"/>
  </bookViews>
  <sheets>
    <sheet name="Title" sheetId="4" r:id="rId1"/>
    <sheet name="Example" sheetId="2" r:id="rId2"/>
    <sheet name="SC Example" sheetId="1" r:id="rId3"/>
    <sheet name="Table Exampl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3" l="1" a="1"/>
  <c r="L12" i="3" s="1"/>
  <c r="I12" i="3"/>
  <c r="I12" i="3" a="1"/>
  <c r="L10" i="3"/>
  <c r="L10" i="3" a="1"/>
  <c r="J10" i="3" a="1"/>
  <c r="J10" i="3" s="1"/>
  <c r="L8" i="3" a="1"/>
  <c r="L8" i="3" s="1"/>
  <c r="L7" i="3"/>
  <c r="L7" i="3" a="1"/>
  <c r="L6" i="3"/>
  <c r="L6" i="3" a="1"/>
  <c r="L4" i="3" a="1"/>
  <c r="L4" i="3" s="1"/>
  <c r="L3" i="3" a="1"/>
  <c r="L3" i="3" s="1"/>
  <c r="L2" i="3"/>
  <c r="L2" i="3" a="1"/>
  <c r="L11" i="1"/>
  <c r="L11" i="1" a="1"/>
  <c r="I11" i="1" a="1"/>
  <c r="I11" i="1" s="1"/>
  <c r="L9" i="1" a="1"/>
  <c r="L9" i="1" s="1"/>
  <c r="L8" i="1"/>
  <c r="L8" i="1" a="1"/>
  <c r="L7" i="1"/>
  <c r="L7" i="1" a="1"/>
  <c r="L5" i="1" a="1"/>
  <c r="L5" i="1" s="1"/>
  <c r="L4" i="1" a="1"/>
  <c r="L4" i="1" s="1"/>
  <c r="L3" i="1"/>
  <c r="L3" i="1" a="1"/>
  <c r="L10" i="2"/>
  <c r="L10" i="2" a="1"/>
  <c r="I10" i="2" a="1"/>
  <c r="I10" i="2" s="1"/>
  <c r="L8" i="2" a="1"/>
  <c r="L8" i="2" s="1"/>
  <c r="L7" i="2"/>
  <c r="L7" i="2" a="1"/>
  <c r="L6" i="2"/>
  <c r="L6" i="2" a="1"/>
  <c r="L4" i="2" a="1"/>
  <c r="L4" i="2" s="1"/>
  <c r="L3" i="2" a="1"/>
  <c r="L3" i="2" s="1"/>
  <c r="L2" i="2"/>
  <c r="L2" i="2" a="1"/>
  <c r="C10" i="3"/>
  <c r="A4" i="3"/>
  <c r="J3" i="3"/>
  <c r="J7" i="3" s="1"/>
  <c r="B3" i="3" a="1"/>
  <c r="B7" i="3" s="1"/>
  <c r="J2" i="3"/>
  <c r="D1" i="3"/>
  <c r="D10" i="3" s="1"/>
  <c r="C10" i="2"/>
  <c r="A4" i="2"/>
  <c r="J3" i="2"/>
  <c r="J7" i="2" s="1"/>
  <c r="B3" i="2" a="1"/>
  <c r="B7" i="2" s="1"/>
  <c r="J2" i="2"/>
  <c r="D1" i="2"/>
  <c r="D10" i="2" s="1"/>
  <c r="D10" i="1"/>
  <c r="C10" i="1"/>
  <c r="J8" i="1"/>
  <c r="A5" i="1"/>
  <c r="J4" i="1"/>
  <c r="A4" i="1"/>
  <c r="D11" i="1" s="1"/>
  <c r="J3" i="1"/>
  <c r="D1" i="1"/>
  <c r="E1" i="1" s="1"/>
  <c r="D11" i="3" l="1"/>
  <c r="E11" i="2"/>
  <c r="F1" i="1"/>
  <c r="E10" i="1"/>
  <c r="E11" i="1"/>
  <c r="E1" i="3"/>
  <c r="B4" i="3"/>
  <c r="C12" i="1"/>
  <c r="E1" i="2"/>
  <c r="B4" i="2"/>
  <c r="B5" i="3"/>
  <c r="A6" i="1"/>
  <c r="D12" i="1"/>
  <c r="B5" i="2"/>
  <c r="B6" i="3"/>
  <c r="B3" i="3"/>
  <c r="B3" i="2"/>
  <c r="E12" i="1"/>
  <c r="B6" i="2"/>
  <c r="C11" i="2"/>
  <c r="A5" i="3"/>
  <c r="C11" i="1"/>
  <c r="F12" i="1"/>
  <c r="A5" i="2"/>
  <c r="D11" i="2"/>
  <c r="C11" i="3"/>
  <c r="A6" i="2" l="1"/>
  <c r="C12" i="2"/>
  <c r="F12" i="2"/>
  <c r="E12" i="2"/>
  <c r="D12" i="2"/>
  <c r="E10" i="2"/>
  <c r="F1" i="2"/>
  <c r="F11" i="1"/>
  <c r="G1" i="1"/>
  <c r="F10" i="1"/>
  <c r="F12" i="3"/>
  <c r="A6" i="3"/>
  <c r="E12" i="3"/>
  <c r="D12" i="3"/>
  <c r="C12" i="3"/>
  <c r="E11" i="3"/>
  <c r="E10" i="3"/>
  <c r="F1" i="3"/>
  <c r="E13" i="1"/>
  <c r="A7" i="1"/>
  <c r="F13" i="1"/>
  <c r="D13" i="1"/>
  <c r="C13" i="1"/>
  <c r="E14" i="1" l="1"/>
  <c r="D14" i="1"/>
  <c r="C14" i="1"/>
  <c r="G14" i="1"/>
  <c r="F14" i="1"/>
  <c r="F10" i="3"/>
  <c r="G1" i="3"/>
  <c r="F11" i="3"/>
  <c r="G11" i="1"/>
  <c r="B11" i="1" s="1"/>
  <c r="G10" i="1"/>
  <c r="G12" i="1"/>
  <c r="C13" i="2"/>
  <c r="E13" i="2"/>
  <c r="D13" i="2"/>
  <c r="A7" i="2"/>
  <c r="F13" i="2"/>
  <c r="F10" i="2"/>
  <c r="G1" i="2"/>
  <c r="G13" i="2" s="1"/>
  <c r="F11" i="2"/>
  <c r="C13" i="3"/>
  <c r="A7" i="3"/>
  <c r="D13" i="3"/>
  <c r="G13" i="3"/>
  <c r="F13" i="3"/>
  <c r="E13" i="3"/>
  <c r="G13" i="1"/>
  <c r="B10" i="1" l="1"/>
  <c r="J5" i="1" s="1"/>
  <c r="J7" i="1" s="1"/>
  <c r="J9" i="1" s="1"/>
  <c r="G14" i="3"/>
  <c r="F14" i="3"/>
  <c r="E14" i="3"/>
  <c r="D14" i="3"/>
  <c r="C14" i="3"/>
  <c r="G10" i="3"/>
  <c r="G11" i="3"/>
  <c r="G12" i="3"/>
  <c r="G10" i="2"/>
  <c r="G11" i="2"/>
  <c r="G12" i="2"/>
  <c r="F14" i="2"/>
  <c r="E14" i="2"/>
  <c r="D14" i="2"/>
  <c r="G14" i="2"/>
  <c r="C14" i="2"/>
  <c r="B11" i="3" l="1"/>
  <c r="J4" i="3" s="1"/>
  <c r="J6" i="3" s="1"/>
  <c r="J8" i="3" s="1"/>
  <c r="B10" i="3"/>
  <c r="B10" i="2"/>
  <c r="B11" i="2"/>
  <c r="J4" i="2" l="1"/>
  <c r="J6" i="2" s="1"/>
  <c r="J8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<sst xmlns="http://schemas.openxmlformats.org/spreadsheetml/2006/main" count="49" uniqueCount="22">
  <si>
    <t>A</t>
  </si>
  <si>
    <t>B</t>
  </si>
  <si>
    <t>C</t>
  </si>
  <si>
    <t>D</t>
  </si>
  <si>
    <t>E</t>
  </si>
  <si>
    <t>k</t>
  </si>
  <si>
    <t>n</t>
  </si>
  <si>
    <t>u</t>
  </si>
  <si>
    <r>
      <rPr>
        <sz val="11"/>
        <color theme="1"/>
        <rFont val="Calibri"/>
        <family val="2"/>
      </rPr>
      <t>χ</t>
    </r>
    <r>
      <rPr>
        <vertAlign val="superscript"/>
        <sz val="11"/>
        <color theme="1"/>
        <rFont val="Calibri"/>
        <family val="2"/>
      </rPr>
      <t>2</t>
    </r>
  </si>
  <si>
    <t>df</t>
  </si>
  <si>
    <t>p-value</t>
  </si>
  <si>
    <t>Σaij</t>
  </si>
  <si>
    <t>Σaij^2</t>
  </si>
  <si>
    <t>loc</t>
  </si>
  <si>
    <t>food</t>
  </si>
  <si>
    <t>menu</t>
  </si>
  <si>
    <t>serv</t>
  </si>
  <si>
    <t>price</t>
  </si>
  <si>
    <t>Real Statistics Using Excel</t>
  </si>
  <si>
    <t>Updated</t>
  </si>
  <si>
    <t>Copyright © 2013 - 2023 Charles Zaiontz</t>
  </si>
  <si>
    <t>Kendall's coefficient of agreement u for paired comparisons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</si>
</sst>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0" xfId="0" applyFont="1"/>
    <xf numFmtId="0" fontId="0" fillId="0" borderId="0" xfId="0" applyAlignment="1">
      <alignment horizontal="left"/>
    </xf>
    <xf numFmtId="0" fontId="0" fillId="0" borderId="12" xfId="0" applyBorder="1"/>
    <xf numFmtId="15" fontId="0" fillId="0" borderId="0" xfId="0" applyNumberFormat="1"/>
    <xf numFmtId="0" fontId="3" fillId="0" borderId="0" xfId="0" applyFont="1"/>
    <xf numFmtId="0" fontId="0" fillId="0" borderId="7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03D75-2DE7-4048-B6E3-0DBEDB0D11D2}">
  <sheetPr codeName="Sheet1"/>
  <dimension ref="A1:B6"/>
  <sheetViews>
    <sheetView tabSelected="1" workbookViewId="0"/>
  </sheetViews>
  <sheetFormatPr defaultRowHeight="14.5" x14ac:dyDescent="0.35"/>
  <cols>
    <col min="2" max="2" width="9.7265625" bestFit="1" customWidth="1"/>
  </cols>
  <sheetData>
    <row r="1" spans="1:2" x14ac:dyDescent="0.35">
      <c r="A1" t="s">
        <v>18</v>
      </c>
    </row>
    <row r="2" spans="1:2" x14ac:dyDescent="0.35">
      <c r="A2" t="s">
        <v>21</v>
      </c>
    </row>
    <row r="4" spans="1:2" x14ac:dyDescent="0.35">
      <c r="A4" t="s">
        <v>19</v>
      </c>
      <c r="B4" s="17">
        <v>45060</v>
      </c>
    </row>
    <row r="6" spans="1:2" x14ac:dyDescent="0.35">
      <c r="A6" s="18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6DB0F-9A6D-47D2-83D2-69FD4E5DB23F}">
  <sheetPr codeName="Sheet10"/>
  <dimension ref="A1:L14"/>
  <sheetViews>
    <sheetView workbookViewId="0"/>
  </sheetViews>
  <sheetFormatPr defaultRowHeight="14.5" x14ac:dyDescent="0.35"/>
  <cols>
    <col min="1" max="1" width="5.6328125" customWidth="1"/>
    <col min="2" max="7" width="5.1796875" customWidth="1"/>
    <col min="8" max="8" width="6.6328125" customWidth="1"/>
    <col min="9" max="9" width="7.453125" customWidth="1"/>
    <col min="11" max="11" width="3.26953125" customWidth="1"/>
    <col min="12" max="12" width="33.81640625" customWidth="1"/>
  </cols>
  <sheetData>
    <row r="1" spans="1:12" x14ac:dyDescent="0.35">
      <c r="C1">
        <v>1</v>
      </c>
      <c r="D1">
        <f>C1+1</f>
        <v>2</v>
      </c>
      <c r="E1">
        <f>D1+1</f>
        <v>3</v>
      </c>
      <c r="F1">
        <f>E1+1</f>
        <v>4</v>
      </c>
      <c r="G1">
        <f>F1+1</f>
        <v>5</v>
      </c>
    </row>
    <row r="2" spans="1:12" x14ac:dyDescent="0.35"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I2" t="s">
        <v>5</v>
      </c>
      <c r="J2" s="6">
        <f>C4+D3</f>
        <v>8</v>
      </c>
      <c r="L2" t="e" cm="1">
        <f t="array" aca="1" ref="L2" ca="1">FTEXT(J2)</f>
        <v>#NAME?</v>
      </c>
    </row>
    <row r="3" spans="1:12" x14ac:dyDescent="0.35">
      <c r="A3" s="2">
        <v>1</v>
      </c>
      <c r="B3" s="15" t="str">
        <f t="array" ref="B3:B7">TRANSPOSE(C2:G2)</f>
        <v>loc</v>
      </c>
      <c r="C3" s="3">
        <v>0</v>
      </c>
      <c r="D3" s="4">
        <v>3</v>
      </c>
      <c r="E3" s="4">
        <v>2.5</v>
      </c>
      <c r="F3" s="4">
        <v>5.5</v>
      </c>
      <c r="G3" s="5">
        <v>1</v>
      </c>
      <c r="I3" t="s">
        <v>6</v>
      </c>
      <c r="J3" s="9">
        <f>COUNT(C3:G3)</f>
        <v>5</v>
      </c>
      <c r="L3" t="e" cm="1">
        <f t="array" aca="1" ref="L3" ca="1">FTEXT(J3)</f>
        <v>#NAME?</v>
      </c>
    </row>
    <row r="4" spans="1:12" x14ac:dyDescent="0.35">
      <c r="A4" s="2">
        <f>A3+1</f>
        <v>2</v>
      </c>
      <c r="B4" s="15" t="str">
        <v>food</v>
      </c>
      <c r="C4" s="7">
        <v>5</v>
      </c>
      <c r="D4">
        <v>0</v>
      </c>
      <c r="E4">
        <v>4</v>
      </c>
      <c r="F4">
        <v>8</v>
      </c>
      <c r="G4" s="8">
        <v>6</v>
      </c>
      <c r="I4" t="s">
        <v>7</v>
      </c>
      <c r="J4" s="10">
        <f>8*(B11-J2*B10)/(J2*(J2-1)*J3*(J3-1))+1</f>
        <v>0.2410714285714286</v>
      </c>
      <c r="L4" t="e" cm="1">
        <f t="array" aca="1" ref="L4" ca="1">FTEXT(J4)</f>
        <v>#NAME?</v>
      </c>
    </row>
    <row r="5" spans="1:12" x14ac:dyDescent="0.35">
      <c r="A5" s="2">
        <f t="shared" ref="A5:A7" si="0">A4+1</f>
        <v>3</v>
      </c>
      <c r="B5" s="15" t="str">
        <v>menu</v>
      </c>
      <c r="C5" s="7">
        <v>5.5</v>
      </c>
      <c r="D5">
        <v>4</v>
      </c>
      <c r="E5">
        <v>0</v>
      </c>
      <c r="F5">
        <v>2</v>
      </c>
      <c r="G5" s="8">
        <v>1.5</v>
      </c>
    </row>
    <row r="6" spans="1:12" ht="16.5" x14ac:dyDescent="0.35">
      <c r="A6" s="2">
        <f t="shared" si="0"/>
        <v>4</v>
      </c>
      <c r="B6" s="15" t="str">
        <v>serv</v>
      </c>
      <c r="C6" s="7">
        <v>2.5</v>
      </c>
      <c r="D6">
        <v>0</v>
      </c>
      <c r="E6">
        <v>6</v>
      </c>
      <c r="F6">
        <v>0</v>
      </c>
      <c r="G6" s="8">
        <v>7</v>
      </c>
      <c r="I6" s="14" t="s">
        <v>8</v>
      </c>
      <c r="J6" s="6">
        <f>J3*(J3-1)*(1+J4*(J2-1))/2</f>
        <v>26.875</v>
      </c>
      <c r="L6" t="e" cm="1">
        <f t="array" aca="1" ref="L6" ca="1">FTEXT(J6)</f>
        <v>#NAME?</v>
      </c>
    </row>
    <row r="7" spans="1:12" x14ac:dyDescent="0.35">
      <c r="A7" s="2">
        <f t="shared" si="0"/>
        <v>5</v>
      </c>
      <c r="B7" s="15" t="str">
        <v>price</v>
      </c>
      <c r="C7" s="11">
        <v>7</v>
      </c>
      <c r="D7" s="12">
        <v>2</v>
      </c>
      <c r="E7" s="12">
        <v>6.5</v>
      </c>
      <c r="F7" s="12">
        <v>1</v>
      </c>
      <c r="G7" s="13">
        <v>0</v>
      </c>
      <c r="I7" t="s">
        <v>9</v>
      </c>
      <c r="J7" s="9">
        <f>J3*(J3-1)/2</f>
        <v>10</v>
      </c>
      <c r="L7" t="e" cm="1">
        <f t="array" aca="1" ref="L7" ca="1">FTEXT(J7)</f>
        <v>#NAME?</v>
      </c>
    </row>
    <row r="8" spans="1:12" x14ac:dyDescent="0.35">
      <c r="I8" t="s">
        <v>10</v>
      </c>
      <c r="J8" s="10">
        <f>_xlfn.CHISQ.DIST.RT(J6,J7)</f>
        <v>2.725569563527435E-3</v>
      </c>
      <c r="L8" t="e" cm="1">
        <f t="array" aca="1" ref="L8" ca="1">FTEXT(J8)</f>
        <v>#NAME?</v>
      </c>
    </row>
    <row r="10" spans="1:12" x14ac:dyDescent="0.35">
      <c r="A10" s="14" t="s">
        <v>11</v>
      </c>
      <c r="B10" s="6">
        <f>SUM(D10:G13)</f>
        <v>40.5</v>
      </c>
      <c r="C10" t="str">
        <f>IF($A3&lt;C$1,C3,"")</f>
        <v/>
      </c>
      <c r="D10" s="3">
        <f t="shared" ref="D10:G10" si="1">IF($A3&lt;D$1,D3,"")</f>
        <v>3</v>
      </c>
      <c r="E10" s="4">
        <f t="shared" si="1"/>
        <v>2.5</v>
      </c>
      <c r="F10" s="4">
        <f t="shared" si="1"/>
        <v>5.5</v>
      </c>
      <c r="G10" s="5">
        <f t="shared" si="1"/>
        <v>1</v>
      </c>
      <c r="I10" t="e" cm="1">
        <f t="array" aca="1" ref="I10" ca="1">KendallU(C3:G7,TRUE,TRUE)</f>
        <v>#NAME?</v>
      </c>
      <c r="J10" s="6"/>
      <c r="L10" t="e" cm="1">
        <f t="array" aca="1" ref="L10" ca="1">FTEXT(I10)</f>
        <v>#NAME?</v>
      </c>
    </row>
    <row r="11" spans="1:12" x14ac:dyDescent="0.35">
      <c r="A11" s="14" t="s">
        <v>12</v>
      </c>
      <c r="B11" s="10">
        <f>SUMSQ(D10:G13)</f>
        <v>217.75</v>
      </c>
      <c r="C11" t="str">
        <f t="shared" ref="C11:G13" si="2">IF($A4&lt;C$1,C4,"")</f>
        <v/>
      </c>
      <c r="D11" s="7" t="str">
        <f t="shared" si="2"/>
        <v/>
      </c>
      <c r="E11">
        <f t="shared" si="2"/>
        <v>4</v>
      </c>
      <c r="F11">
        <f t="shared" si="2"/>
        <v>8</v>
      </c>
      <c r="G11" s="8">
        <f t="shared" si="2"/>
        <v>6</v>
      </c>
      <c r="J11" s="9"/>
    </row>
    <row r="12" spans="1:12" x14ac:dyDescent="0.35">
      <c r="C12" t="str">
        <f t="shared" si="2"/>
        <v/>
      </c>
      <c r="D12" s="7" t="str">
        <f t="shared" si="2"/>
        <v/>
      </c>
      <c r="E12" t="str">
        <f t="shared" si="2"/>
        <v/>
      </c>
      <c r="F12">
        <f t="shared" si="2"/>
        <v>2</v>
      </c>
      <c r="G12" s="8">
        <f t="shared" si="2"/>
        <v>1.5</v>
      </c>
      <c r="J12" s="9"/>
    </row>
    <row r="13" spans="1:12" x14ac:dyDescent="0.35">
      <c r="C13" t="str">
        <f t="shared" si="2"/>
        <v/>
      </c>
      <c r="D13" s="11" t="str">
        <f t="shared" si="2"/>
        <v/>
      </c>
      <c r="E13" s="12" t="str">
        <f t="shared" si="2"/>
        <v/>
      </c>
      <c r="F13" s="12" t="str">
        <f t="shared" si="2"/>
        <v/>
      </c>
      <c r="G13" s="13">
        <f t="shared" si="2"/>
        <v>7</v>
      </c>
      <c r="J13" s="9"/>
    </row>
    <row r="14" spans="1:12" x14ac:dyDescent="0.35">
      <c r="C14" t="str">
        <f>IF($A7&lt;C$1,C7,"")</f>
        <v/>
      </c>
      <c r="D14" t="str">
        <f>IF($A7&lt;D$1,D7,"")</f>
        <v/>
      </c>
      <c r="E14" t="str">
        <f>IF($A7&lt;E$1,E7,"")</f>
        <v/>
      </c>
      <c r="F14" t="str">
        <f>IF($A7&lt;F$1,F7,"")</f>
        <v/>
      </c>
      <c r="G14" t="str">
        <f>IF($A7&lt;G$1,G7,"")</f>
        <v/>
      </c>
      <c r="J14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898CD-8AA4-48F1-BA53-715094E0F6C5}">
  <sheetPr codeName="Sheet3"/>
  <dimension ref="A1:L15"/>
  <sheetViews>
    <sheetView workbookViewId="0"/>
  </sheetViews>
  <sheetFormatPr defaultRowHeight="14.5" x14ac:dyDescent="0.35"/>
  <cols>
    <col min="1" max="1" width="5.6328125" customWidth="1"/>
    <col min="2" max="7" width="4.6328125" customWidth="1"/>
    <col min="11" max="11" width="3.26953125" customWidth="1"/>
    <col min="12" max="12" width="33.81640625" customWidth="1"/>
  </cols>
  <sheetData>
    <row r="1" spans="1:12" x14ac:dyDescent="0.35">
      <c r="C1">
        <v>1</v>
      </c>
      <c r="D1">
        <f>C1+1</f>
        <v>2</v>
      </c>
      <c r="E1">
        <f>D1+1</f>
        <v>3</v>
      </c>
      <c r="F1">
        <f>E1+1</f>
        <v>4</v>
      </c>
      <c r="G1">
        <f>F1+1</f>
        <v>5</v>
      </c>
    </row>
    <row r="2" spans="1:12" x14ac:dyDescent="0.35"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spans="1:12" x14ac:dyDescent="0.35">
      <c r="A3" s="2">
        <v>1</v>
      </c>
      <c r="B3" s="2" t="s">
        <v>0</v>
      </c>
      <c r="C3" s="3">
        <v>0</v>
      </c>
      <c r="D3" s="4">
        <v>3</v>
      </c>
      <c r="E3" s="4">
        <v>4.5</v>
      </c>
      <c r="F3" s="4">
        <v>7.5</v>
      </c>
      <c r="G3" s="5">
        <v>2.5</v>
      </c>
      <c r="I3" t="s">
        <v>5</v>
      </c>
      <c r="J3" s="6">
        <f>C4+D3</f>
        <v>10</v>
      </c>
      <c r="L3" t="e" cm="1">
        <f t="array" aca="1" ref="L3" ca="1">FTEXT(J3)</f>
        <v>#NAME?</v>
      </c>
    </row>
    <row r="4" spans="1:12" x14ac:dyDescent="0.35">
      <c r="A4" s="2">
        <f>A3+1</f>
        <v>2</v>
      </c>
      <c r="B4" s="2" t="s">
        <v>1</v>
      </c>
      <c r="C4" s="7">
        <v>7</v>
      </c>
      <c r="D4">
        <v>0</v>
      </c>
      <c r="E4">
        <v>8</v>
      </c>
      <c r="F4">
        <v>10</v>
      </c>
      <c r="G4" s="8">
        <v>7</v>
      </c>
      <c r="I4" t="s">
        <v>6</v>
      </c>
      <c r="J4" s="9">
        <f>COUNT(C3:G3)</f>
        <v>5</v>
      </c>
      <c r="L4" t="e" cm="1">
        <f t="array" aca="1" ref="L4" ca="1">FTEXT(J4)</f>
        <v>#NAME?</v>
      </c>
    </row>
    <row r="5" spans="1:12" x14ac:dyDescent="0.35">
      <c r="A5" s="2">
        <f t="shared" ref="A5:A7" si="0">A4+1</f>
        <v>3</v>
      </c>
      <c r="B5" s="2" t="s">
        <v>2</v>
      </c>
      <c r="C5" s="7">
        <v>5.5</v>
      </c>
      <c r="D5">
        <v>2</v>
      </c>
      <c r="E5">
        <v>0</v>
      </c>
      <c r="F5">
        <v>6</v>
      </c>
      <c r="G5" s="8">
        <v>2.5</v>
      </c>
      <c r="I5" t="s">
        <v>7</v>
      </c>
      <c r="J5" s="10">
        <f>8*(B11-J3*B10)/(J3*(J3-1)*J4*(J4-1))+1</f>
        <v>0.23555555555555552</v>
      </c>
      <c r="L5" t="e" cm="1">
        <f t="array" aca="1" ref="L5" ca="1">FTEXT(J5)</f>
        <v>#NAME?</v>
      </c>
    </row>
    <row r="6" spans="1:12" x14ac:dyDescent="0.35">
      <c r="A6" s="2">
        <f t="shared" si="0"/>
        <v>4</v>
      </c>
      <c r="B6" s="2" t="s">
        <v>3</v>
      </c>
      <c r="C6" s="7">
        <v>2.5</v>
      </c>
      <c r="D6">
        <v>0</v>
      </c>
      <c r="E6">
        <v>4</v>
      </c>
      <c r="F6">
        <v>0</v>
      </c>
      <c r="G6" s="8">
        <v>1</v>
      </c>
    </row>
    <row r="7" spans="1:12" ht="16.5" x14ac:dyDescent="0.35">
      <c r="A7" s="2">
        <f t="shared" si="0"/>
        <v>5</v>
      </c>
      <c r="B7" s="2" t="s">
        <v>4</v>
      </c>
      <c r="C7" s="11">
        <v>7.5</v>
      </c>
      <c r="D7" s="12">
        <v>3</v>
      </c>
      <c r="E7" s="12">
        <v>7.5</v>
      </c>
      <c r="F7" s="12">
        <v>9</v>
      </c>
      <c r="G7" s="13">
        <v>0</v>
      </c>
      <c r="I7" s="14" t="s">
        <v>8</v>
      </c>
      <c r="J7" s="6">
        <f>J4*(J4-1)*(1+J5*(J3-1))/2</f>
        <v>31.199999999999996</v>
      </c>
      <c r="L7" t="e" cm="1">
        <f t="array" aca="1" ref="L7" ca="1">FTEXT(J7)</f>
        <v>#NAME?</v>
      </c>
    </row>
    <row r="8" spans="1:12" x14ac:dyDescent="0.35">
      <c r="I8" t="s">
        <v>9</v>
      </c>
      <c r="J8" s="9">
        <f>J4*(J4-1)/2</f>
        <v>10</v>
      </c>
      <c r="L8" t="e" cm="1">
        <f t="array" aca="1" ref="L8" ca="1">FTEXT(J8)</f>
        <v>#NAME?</v>
      </c>
    </row>
    <row r="9" spans="1:12" x14ac:dyDescent="0.35">
      <c r="I9" t="s">
        <v>10</v>
      </c>
      <c r="J9" s="10">
        <f>_xlfn.CHISQ.DIST.RT(J7,J8)</f>
        <v>5.4371958893425533E-4</v>
      </c>
      <c r="L9" t="e" cm="1">
        <f t="array" aca="1" ref="L9" ca="1">FTEXT(J9)</f>
        <v>#NAME?</v>
      </c>
    </row>
    <row r="10" spans="1:12" x14ac:dyDescent="0.35">
      <c r="A10" s="14" t="s">
        <v>11</v>
      </c>
      <c r="B10" s="6">
        <f>SUM(D10:G13)</f>
        <v>52</v>
      </c>
      <c r="C10" t="str">
        <f>IF($A3&lt;C$1,C3,"")</f>
        <v/>
      </c>
      <c r="D10" s="3">
        <f t="shared" ref="D10:G10" si="1">IF($A3&lt;D$1,D3,"")</f>
        <v>3</v>
      </c>
      <c r="E10" s="4">
        <f t="shared" si="1"/>
        <v>4.5</v>
      </c>
      <c r="F10" s="4">
        <f t="shared" si="1"/>
        <v>7.5</v>
      </c>
      <c r="G10" s="5">
        <f t="shared" si="1"/>
        <v>2.5</v>
      </c>
    </row>
    <row r="11" spans="1:12" x14ac:dyDescent="0.35">
      <c r="A11" s="14" t="s">
        <v>12</v>
      </c>
      <c r="B11" s="10">
        <f>SUMSQ(D10:G13)</f>
        <v>348</v>
      </c>
      <c r="C11" t="str">
        <f t="shared" ref="C11:G13" si="2">IF($A4&lt;C$1,C4,"")</f>
        <v/>
      </c>
      <c r="D11" s="7" t="str">
        <f t="shared" si="2"/>
        <v/>
      </c>
      <c r="E11">
        <f t="shared" si="2"/>
        <v>8</v>
      </c>
      <c r="F11">
        <f t="shared" si="2"/>
        <v>10</v>
      </c>
      <c r="G11" s="8">
        <f t="shared" si="2"/>
        <v>7</v>
      </c>
      <c r="I11" t="e" cm="1">
        <f t="array" aca="1" ref="I11" ca="1">KendallU(C3:G7,TRUE)</f>
        <v>#NAME?</v>
      </c>
      <c r="J11" s="6"/>
      <c r="L11" t="e" cm="1">
        <f t="array" aca="1" ref="L11" ca="1">FTEXT(I11)</f>
        <v>#NAME?</v>
      </c>
    </row>
    <row r="12" spans="1:12" x14ac:dyDescent="0.35">
      <c r="C12" t="str">
        <f t="shared" si="2"/>
        <v/>
      </c>
      <c r="D12" s="7" t="str">
        <f t="shared" si="2"/>
        <v/>
      </c>
      <c r="E12" t="str">
        <f t="shared" si="2"/>
        <v/>
      </c>
      <c r="F12">
        <f t="shared" si="2"/>
        <v>6</v>
      </c>
      <c r="G12" s="8">
        <f t="shared" si="2"/>
        <v>2.5</v>
      </c>
      <c r="J12" s="9"/>
    </row>
    <row r="13" spans="1:12" x14ac:dyDescent="0.35">
      <c r="C13" t="str">
        <f t="shared" si="2"/>
        <v/>
      </c>
      <c r="D13" s="11" t="str">
        <f t="shared" si="2"/>
        <v/>
      </c>
      <c r="E13" s="12" t="str">
        <f t="shared" si="2"/>
        <v/>
      </c>
      <c r="F13" s="12" t="str">
        <f t="shared" si="2"/>
        <v/>
      </c>
      <c r="G13" s="13">
        <f t="shared" si="2"/>
        <v>1</v>
      </c>
      <c r="J13" s="9"/>
    </row>
    <row r="14" spans="1:12" x14ac:dyDescent="0.35">
      <c r="C14" t="str">
        <f>IF($A7&lt;C$1,C7,"")</f>
        <v/>
      </c>
      <c r="D14" t="str">
        <f>IF($A7&lt;D$1,D7,"")</f>
        <v/>
      </c>
      <c r="E14" t="str">
        <f>IF($A7&lt;E$1,E7,"")</f>
        <v/>
      </c>
      <c r="F14" t="str">
        <f>IF($A7&lt;F$1,F7,"")</f>
        <v/>
      </c>
      <c r="G14" t="str">
        <f>IF($A7&lt;G$1,G7,"")</f>
        <v/>
      </c>
      <c r="J14" s="9"/>
    </row>
    <row r="15" spans="1:12" x14ac:dyDescent="0.35">
      <c r="J15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18BCB-50F9-43D0-ACDB-0B1749C9A2C7}">
  <sheetPr codeName="Sheet11"/>
  <dimension ref="A1:L16"/>
  <sheetViews>
    <sheetView workbookViewId="0"/>
  </sheetViews>
  <sheetFormatPr defaultRowHeight="14.5" x14ac:dyDescent="0.35"/>
  <cols>
    <col min="1" max="1" width="5.6328125" customWidth="1"/>
    <col min="2" max="7" width="5.1796875" customWidth="1"/>
    <col min="8" max="8" width="6.6328125" customWidth="1"/>
    <col min="9" max="9" width="7.453125" customWidth="1"/>
    <col min="11" max="11" width="3.26953125" customWidth="1"/>
    <col min="12" max="12" width="33.81640625" customWidth="1"/>
  </cols>
  <sheetData>
    <row r="1" spans="1:12" x14ac:dyDescent="0.35">
      <c r="C1">
        <v>1</v>
      </c>
      <c r="D1">
        <f>C1+1</f>
        <v>2</v>
      </c>
      <c r="E1">
        <f>D1+1</f>
        <v>3</v>
      </c>
      <c r="F1">
        <f>E1+1</f>
        <v>4</v>
      </c>
      <c r="G1">
        <f>F1+1</f>
        <v>5</v>
      </c>
    </row>
    <row r="2" spans="1:12" x14ac:dyDescent="0.35"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I2" t="s">
        <v>5</v>
      </c>
      <c r="J2" s="6">
        <f>C4+D3</f>
        <v>6</v>
      </c>
      <c r="L2" t="e" cm="1">
        <f t="array" aca="1" ref="L2" ca="1">FTEXT(J2)</f>
        <v>#NAME?</v>
      </c>
    </row>
    <row r="3" spans="1:12" x14ac:dyDescent="0.35">
      <c r="A3" s="2">
        <v>1</v>
      </c>
      <c r="B3" s="15" t="str">
        <f t="array" ref="B3:B7">TRANSPOSE(C2:G2)</f>
        <v>loc</v>
      </c>
      <c r="C3" s="3">
        <v>0</v>
      </c>
      <c r="D3" s="4">
        <v>3</v>
      </c>
      <c r="E3" s="4">
        <v>2.5</v>
      </c>
      <c r="F3" s="4">
        <v>5.5</v>
      </c>
      <c r="G3" s="5">
        <v>1</v>
      </c>
      <c r="I3" t="s">
        <v>6</v>
      </c>
      <c r="J3" s="9">
        <f>COUNT(C3:G3)</f>
        <v>5</v>
      </c>
      <c r="L3" t="e" cm="1">
        <f t="array" aca="1" ref="L3" ca="1">FTEXT(J3)</f>
        <v>#NAME?</v>
      </c>
    </row>
    <row r="4" spans="1:12" x14ac:dyDescent="0.35">
      <c r="A4" s="2">
        <f>A3+1</f>
        <v>2</v>
      </c>
      <c r="B4" s="15" t="str">
        <v>food</v>
      </c>
      <c r="C4" s="7">
        <v>3</v>
      </c>
      <c r="D4">
        <v>0</v>
      </c>
      <c r="E4">
        <v>4</v>
      </c>
      <c r="F4">
        <v>4.5</v>
      </c>
      <c r="G4" s="8">
        <v>4</v>
      </c>
      <c r="I4" t="s">
        <v>7</v>
      </c>
      <c r="J4" s="10">
        <f>8*(B11-J2*B10)/(J2*(J2-1)*J3*(J3-1))+1</f>
        <v>9.3333333333333379E-2</v>
      </c>
      <c r="L4" t="e" cm="1">
        <f t="array" aca="1" ref="L4" ca="1">FTEXT(J4)</f>
        <v>#NAME?</v>
      </c>
    </row>
    <row r="5" spans="1:12" x14ac:dyDescent="0.35">
      <c r="A5" s="2">
        <f t="shared" ref="A5:A7" si="0">A4+1</f>
        <v>3</v>
      </c>
      <c r="B5" s="15" t="str">
        <v>menu</v>
      </c>
      <c r="C5" s="7">
        <v>3.5</v>
      </c>
      <c r="D5">
        <v>2</v>
      </c>
      <c r="E5">
        <v>0</v>
      </c>
      <c r="F5">
        <v>2</v>
      </c>
      <c r="G5" s="8">
        <v>1.5</v>
      </c>
    </row>
    <row r="6" spans="1:12" ht="16.5" x14ac:dyDescent="0.35">
      <c r="A6" s="2">
        <f t="shared" si="0"/>
        <v>4</v>
      </c>
      <c r="B6" s="15" t="str">
        <v>serv</v>
      </c>
      <c r="C6" s="7">
        <v>0.5</v>
      </c>
      <c r="D6">
        <v>1.5</v>
      </c>
      <c r="E6">
        <v>4</v>
      </c>
      <c r="F6">
        <v>0</v>
      </c>
      <c r="G6" s="8">
        <v>5</v>
      </c>
      <c r="I6" s="14" t="s">
        <v>8</v>
      </c>
      <c r="J6" s="6">
        <f>J3*(J3-1)*(1+J4*(J2-1))/2</f>
        <v>14.666666666666668</v>
      </c>
      <c r="L6" t="e" cm="1">
        <f t="array" aca="1" ref="L6" ca="1">FTEXT(J6)</f>
        <v>#NAME?</v>
      </c>
    </row>
    <row r="7" spans="1:12" x14ac:dyDescent="0.35">
      <c r="A7" s="2">
        <f t="shared" si="0"/>
        <v>5</v>
      </c>
      <c r="B7" s="15" t="str">
        <v>price</v>
      </c>
      <c r="C7" s="11">
        <v>5</v>
      </c>
      <c r="D7" s="12">
        <v>2</v>
      </c>
      <c r="E7" s="12">
        <v>4.5</v>
      </c>
      <c r="F7" s="12">
        <v>1</v>
      </c>
      <c r="G7" s="13">
        <v>0</v>
      </c>
      <c r="I7" t="s">
        <v>9</v>
      </c>
      <c r="J7" s="9">
        <f>J3*(J3-1)/2</f>
        <v>10</v>
      </c>
      <c r="L7" t="e" cm="1">
        <f t="array" aca="1" ref="L7" ca="1">FTEXT(J7)</f>
        <v>#NAME?</v>
      </c>
    </row>
    <row r="8" spans="1:12" x14ac:dyDescent="0.35">
      <c r="I8" t="s">
        <v>10</v>
      </c>
      <c r="J8" s="10">
        <f>_xlfn.CHISQ.DIST.RT(J6,J7)</f>
        <v>0.14469540169795608</v>
      </c>
      <c r="L8" t="e" cm="1">
        <f t="array" aca="1" ref="L8" ca="1">FTEXT(J8)</f>
        <v>#NAME?</v>
      </c>
    </row>
    <row r="10" spans="1:12" x14ac:dyDescent="0.35">
      <c r="A10" s="14" t="s">
        <v>11</v>
      </c>
      <c r="B10" s="6">
        <f>SUM(D10:G13)</f>
        <v>33</v>
      </c>
      <c r="C10" t="str">
        <f>IF($A3&lt;C$1,C3,"")</f>
        <v/>
      </c>
      <c r="D10" s="3">
        <f t="shared" ref="D10:G10" si="1">IF($A3&lt;D$1,D3,"")</f>
        <v>3</v>
      </c>
      <c r="E10" s="4">
        <f t="shared" si="1"/>
        <v>2.5</v>
      </c>
      <c r="F10" s="4">
        <f t="shared" si="1"/>
        <v>5.5</v>
      </c>
      <c r="G10" s="5">
        <f t="shared" si="1"/>
        <v>1</v>
      </c>
      <c r="I10" t="s">
        <v>10</v>
      </c>
      <c r="J10" s="16" t="e" cm="1">
        <f t="array" aca="1" ref="J10" ca="1">KENDALLU_PROB(6,5,J12)</f>
        <v>#NAME?</v>
      </c>
      <c r="L10" t="e" cm="1">
        <f t="array" aca="1" ref="L10" ca="1">FTEXT(J10)</f>
        <v>#NAME?</v>
      </c>
    </row>
    <row r="11" spans="1:12" x14ac:dyDescent="0.35">
      <c r="A11" s="14" t="s">
        <v>12</v>
      </c>
      <c r="B11" s="10">
        <f>SUMSQ(D10:G13)</f>
        <v>130</v>
      </c>
      <c r="C11" t="str">
        <f t="shared" ref="C11:G13" si="2">IF($A4&lt;C$1,C4,"")</f>
        <v/>
      </c>
      <c r="D11" s="7" t="str">
        <f t="shared" si="2"/>
        <v/>
      </c>
      <c r="E11">
        <f t="shared" si="2"/>
        <v>4</v>
      </c>
      <c r="F11">
        <f t="shared" si="2"/>
        <v>4.5</v>
      </c>
      <c r="G11" s="8">
        <f t="shared" si="2"/>
        <v>4</v>
      </c>
    </row>
    <row r="12" spans="1:12" x14ac:dyDescent="0.35">
      <c r="C12" t="str">
        <f t="shared" si="2"/>
        <v/>
      </c>
      <c r="D12" s="7" t="str">
        <f t="shared" si="2"/>
        <v/>
      </c>
      <c r="E12" t="str">
        <f t="shared" si="2"/>
        <v/>
      </c>
      <c r="F12">
        <f t="shared" si="2"/>
        <v>2</v>
      </c>
      <c r="G12" s="8">
        <f t="shared" si="2"/>
        <v>1.5</v>
      </c>
      <c r="I12" t="e" cm="1">
        <f t="array" aca="1" ref="I12" ca="1">KendallU(C3:G7,TRUE)</f>
        <v>#NAME?</v>
      </c>
      <c r="J12" s="6"/>
      <c r="L12" t="e" cm="1">
        <f t="array" aca="1" ref="L12" ca="1">FTEXT(I12)</f>
        <v>#NAME?</v>
      </c>
    </row>
    <row r="13" spans="1:12" x14ac:dyDescent="0.35">
      <c r="C13" t="str">
        <f t="shared" si="2"/>
        <v/>
      </c>
      <c r="D13" s="11" t="str">
        <f t="shared" si="2"/>
        <v/>
      </c>
      <c r="E13" s="12" t="str">
        <f t="shared" si="2"/>
        <v/>
      </c>
      <c r="F13" s="12" t="str">
        <f t="shared" si="2"/>
        <v/>
      </c>
      <c r="G13" s="13">
        <f t="shared" si="2"/>
        <v>5</v>
      </c>
      <c r="J13" s="9"/>
    </row>
    <row r="14" spans="1:12" x14ac:dyDescent="0.35">
      <c r="C14" t="str">
        <f>IF($A7&lt;C$1,C7,"")</f>
        <v/>
      </c>
      <c r="D14" t="str">
        <f>IF($A7&lt;D$1,D7,"")</f>
        <v/>
      </c>
      <c r="E14" t="str">
        <f>IF($A7&lt;E$1,E7,"")</f>
        <v/>
      </c>
      <c r="F14" t="str">
        <f>IF($A7&lt;F$1,F7,"")</f>
        <v/>
      </c>
      <c r="G14" t="str">
        <f>IF($A7&lt;G$1,G7,"")</f>
        <v/>
      </c>
      <c r="J14" s="19"/>
    </row>
    <row r="15" spans="1:12" x14ac:dyDescent="0.35">
      <c r="J15" s="19"/>
    </row>
    <row r="16" spans="1:12" x14ac:dyDescent="0.35">
      <c r="J1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Example</vt:lpstr>
      <vt:lpstr>SC Example</vt:lpstr>
      <vt:lpstr>Table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2023-05-14T14:33:19Z</dcterms:created>
  <dcterms:modified xsi:type="dcterms:W3CDTF">2023-05-14T14:51:57Z</dcterms:modified>
</cp:coreProperties>
</file>