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A649E53-618D-4C0A-8160-07A0722BE792}" xr6:coauthVersionLast="47" xr6:coauthVersionMax="47" xr10:uidLastSave="{00000000-0000-0000-0000-000000000000}"/>
  <bookViews>
    <workbookView xWindow="-110" yWindow="-110" windowWidth="19420" windowHeight="10300" xr2:uid="{B8722185-9747-4A7A-9E02-401FF31B3D6F}"/>
  </bookViews>
  <sheets>
    <sheet name="Title" sheetId="2" r:id="rId1"/>
    <sheet name="Example" sheetId="1" r:id="rId2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1" l="1" a="1"/>
  <c r="AD18" i="1" s="1"/>
  <c r="Y18" i="1"/>
  <c r="W18" i="1" a="1"/>
  <c r="W18" i="1" s="1"/>
  <c r="AD17" i="1"/>
  <c r="AD17" i="1" a="1"/>
  <c r="Y17" i="1"/>
  <c r="W17" i="1" a="1"/>
  <c r="W17" i="1" s="1"/>
  <c r="AD16" i="1"/>
  <c r="AD16" i="1" a="1"/>
  <c r="Y16" i="1"/>
  <c r="AD14" i="1"/>
  <c r="AD14" i="1" a="1"/>
  <c r="Y14" i="1"/>
  <c r="AD13" i="1" a="1"/>
  <c r="AD13" i="1" s="1"/>
  <c r="Y13" i="1"/>
  <c r="AD12" i="1" a="1"/>
  <c r="AD12" i="1" s="1"/>
  <c r="Y12" i="1"/>
  <c r="AD10" i="1" a="1"/>
  <c r="AD10" i="1" s="1"/>
  <c r="Y10" i="1"/>
  <c r="AD9" i="1" a="1"/>
  <c r="AD9" i="1" s="1"/>
  <c r="Y9" i="1"/>
  <c r="Y7" i="1"/>
  <c r="Y6" i="1"/>
  <c r="Y5" i="1" a="1"/>
  <c r="Y5" i="1" s="1"/>
  <c r="AL4" i="1"/>
  <c r="AL4" i="1" a="1"/>
  <c r="AI4" i="1"/>
  <c r="AI4" i="1" a="1"/>
  <c r="AF4" i="1" a="1"/>
  <c r="AF4" i="1" s="1"/>
  <c r="AB18" i="1" l="1" a="1"/>
  <c r="AB18" i="1" s="1"/>
  <c r="AB17" i="1" a="1"/>
  <c r="AB17" i="1" s="1"/>
  <c r="AB14" i="1"/>
  <c r="AB13" i="1"/>
  <c r="W7" i="1"/>
  <c r="W8" i="1" s="1"/>
  <c r="AB10" i="1"/>
  <c r="AB9" i="1"/>
  <c r="W16" i="1"/>
  <c r="W12" i="1"/>
  <c r="AB16" i="1" s="1" a="1"/>
  <c r="AB16" i="1" s="1"/>
  <c r="W5" i="1"/>
  <c r="AB12" i="1" l="1"/>
  <c r="T18" i="1" l="1"/>
  <c r="E18" i="1"/>
  <c r="D18" i="1"/>
  <c r="T17" i="1"/>
  <c r="S17" i="1"/>
  <c r="E17" i="1"/>
  <c r="D17" i="1"/>
  <c r="T16" i="1"/>
  <c r="S16" i="1"/>
  <c r="R16" i="1"/>
  <c r="E16" i="1"/>
  <c r="D16" i="1"/>
  <c r="T15" i="1"/>
  <c r="S15" i="1"/>
  <c r="R15" i="1"/>
  <c r="Q15" i="1"/>
  <c r="E15" i="1"/>
  <c r="D15" i="1"/>
  <c r="T14" i="1"/>
  <c r="S14" i="1"/>
  <c r="R14" i="1"/>
  <c r="Q14" i="1"/>
  <c r="P14" i="1"/>
  <c r="E14" i="1"/>
  <c r="D14" i="1"/>
  <c r="T13" i="1"/>
  <c r="S13" i="1"/>
  <c r="R13" i="1"/>
  <c r="Q13" i="1"/>
  <c r="P13" i="1"/>
  <c r="O13" i="1"/>
  <c r="E13" i="1"/>
  <c r="D13" i="1"/>
  <c r="T12" i="1"/>
  <c r="S12" i="1"/>
  <c r="R12" i="1"/>
  <c r="Q12" i="1"/>
  <c r="P12" i="1"/>
  <c r="O12" i="1"/>
  <c r="N12" i="1"/>
  <c r="E12" i="1"/>
  <c r="D12" i="1"/>
  <c r="T11" i="1"/>
  <c r="S11" i="1"/>
  <c r="R11" i="1"/>
  <c r="Q11" i="1"/>
  <c r="P11" i="1"/>
  <c r="O11" i="1"/>
  <c r="N11" i="1"/>
  <c r="M11" i="1"/>
  <c r="E11" i="1"/>
  <c r="D11" i="1"/>
  <c r="T10" i="1"/>
  <c r="S10" i="1"/>
  <c r="R10" i="1"/>
  <c r="Q10" i="1"/>
  <c r="P10" i="1"/>
  <c r="O10" i="1"/>
  <c r="N10" i="1"/>
  <c r="M10" i="1"/>
  <c r="L10" i="1"/>
  <c r="E10" i="1"/>
  <c r="D10" i="1"/>
  <c r="T9" i="1"/>
  <c r="S9" i="1"/>
  <c r="R9" i="1"/>
  <c r="Q9" i="1"/>
  <c r="P9" i="1"/>
  <c r="O9" i="1"/>
  <c r="N9" i="1"/>
  <c r="M9" i="1"/>
  <c r="L9" i="1"/>
  <c r="K9" i="1"/>
  <c r="E9" i="1"/>
  <c r="D9" i="1"/>
  <c r="T8" i="1"/>
  <c r="S8" i="1"/>
  <c r="R8" i="1"/>
  <c r="Q8" i="1"/>
  <c r="P8" i="1"/>
  <c r="O8" i="1"/>
  <c r="N8" i="1"/>
  <c r="M8" i="1"/>
  <c r="L8" i="1"/>
  <c r="K8" i="1"/>
  <c r="J8" i="1"/>
  <c r="E8" i="1"/>
  <c r="D8" i="1"/>
  <c r="T7" i="1"/>
  <c r="S7" i="1"/>
  <c r="R7" i="1"/>
  <c r="Q7" i="1"/>
  <c r="P7" i="1"/>
  <c r="O7" i="1"/>
  <c r="N7" i="1"/>
  <c r="M7" i="1"/>
  <c r="L7" i="1"/>
  <c r="K7" i="1"/>
  <c r="J7" i="1"/>
  <c r="I7" i="1"/>
  <c r="E7" i="1"/>
  <c r="D7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D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E5" i="1"/>
  <c r="D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F2" i="1" s="1" a="1"/>
  <c r="I11" i="1" l="1"/>
  <c r="J10" i="1"/>
  <c r="S2" i="1"/>
  <c r="S18" i="1" s="1"/>
  <c r="R3" i="1"/>
  <c r="J3" i="1"/>
  <c r="Q2" i="1"/>
  <c r="I2" i="1"/>
  <c r="Q3" i="1"/>
  <c r="I3" i="1"/>
  <c r="P2" i="1"/>
  <c r="H2" i="1"/>
  <c r="H11" i="1" s="1"/>
  <c r="L3" i="1"/>
  <c r="P3" i="1"/>
  <c r="H3" i="1"/>
  <c r="O2" i="1"/>
  <c r="G2" i="1"/>
  <c r="G10" i="1" s="1"/>
  <c r="M3" i="1"/>
  <c r="T2" i="1"/>
  <c r="L2" i="1"/>
  <c r="L14" i="1" s="1"/>
  <c r="T3" i="1"/>
  <c r="K3" i="1"/>
  <c r="O3" i="1"/>
  <c r="G3" i="1"/>
  <c r="N2" i="1"/>
  <c r="N17" i="1" s="1"/>
  <c r="F2" i="1"/>
  <c r="N3" i="1"/>
  <c r="M2" i="1"/>
  <c r="M14" i="1" s="1"/>
  <c r="K2" i="1"/>
  <c r="S3" i="1"/>
  <c r="R2" i="1"/>
  <c r="J2" i="1"/>
  <c r="J9" i="1" s="1"/>
  <c r="F3" i="1"/>
  <c r="F13" i="1" s="1"/>
  <c r="R17" i="1"/>
  <c r="F7" i="1"/>
  <c r="I9" i="1"/>
  <c r="F10" i="1"/>
  <c r="J12" i="1"/>
  <c r="J16" i="1"/>
  <c r="F17" i="1"/>
  <c r="J18" i="1"/>
  <c r="R18" i="1"/>
  <c r="G7" i="1"/>
  <c r="F11" i="1"/>
  <c r="K12" i="1"/>
  <c r="K16" i="1"/>
  <c r="O17" i="1"/>
  <c r="K18" i="1"/>
  <c r="G11" i="1"/>
  <c r="I13" i="1"/>
  <c r="H17" i="1"/>
  <c r="P17" i="1"/>
  <c r="I10" i="1"/>
  <c r="J13" i="1"/>
  <c r="I17" i="1"/>
  <c r="J17" i="1"/>
  <c r="Q18" i="1" l="1"/>
  <c r="Q16" i="1"/>
  <c r="H10" i="1"/>
  <c r="H13" i="1"/>
  <c r="G13" i="1"/>
  <c r="L16" i="1"/>
  <c r="L12" i="1"/>
  <c r="G8" i="1"/>
  <c r="K11" i="1"/>
  <c r="K17" i="1"/>
  <c r="K10" i="1"/>
  <c r="K15" i="1"/>
  <c r="K14" i="1"/>
  <c r="L13" i="1"/>
  <c r="L11" i="1"/>
  <c r="L17" i="1"/>
  <c r="H18" i="1"/>
  <c r="H15" i="1"/>
  <c r="H14" i="1"/>
  <c r="H9" i="1"/>
  <c r="H16" i="1"/>
  <c r="H12" i="1"/>
  <c r="H7" i="1"/>
  <c r="P16" i="1"/>
  <c r="P15" i="1"/>
  <c r="P18" i="1"/>
  <c r="M18" i="1"/>
  <c r="M16" i="1"/>
  <c r="M12" i="1"/>
  <c r="M15" i="1"/>
  <c r="F8" i="1"/>
  <c r="F5" i="1"/>
  <c r="F18" i="1"/>
  <c r="F16" i="1"/>
  <c r="F12" i="1"/>
  <c r="F6" i="1"/>
  <c r="F15" i="1"/>
  <c r="F14" i="1"/>
  <c r="F9" i="1"/>
  <c r="K13" i="1"/>
  <c r="M17" i="1"/>
  <c r="N18" i="1"/>
  <c r="N16" i="1"/>
  <c r="N15" i="1"/>
  <c r="N14" i="1"/>
  <c r="G18" i="1"/>
  <c r="G15" i="1"/>
  <c r="G14" i="1"/>
  <c r="G16" i="1"/>
  <c r="G6" i="1"/>
  <c r="G9" i="1"/>
  <c r="G12" i="1"/>
  <c r="L18" i="1"/>
  <c r="Q17" i="1"/>
  <c r="G17" i="1"/>
  <c r="N13" i="1"/>
  <c r="J11" i="1"/>
  <c r="J15" i="1"/>
  <c r="J14" i="1"/>
  <c r="O15" i="1"/>
  <c r="O14" i="1"/>
  <c r="O18" i="1"/>
  <c r="O16" i="1"/>
  <c r="I8" i="1"/>
  <c r="I12" i="1"/>
  <c r="I15" i="1"/>
  <c r="I18" i="1"/>
  <c r="I16" i="1"/>
  <c r="I14" i="1"/>
  <c r="H8" i="1"/>
  <c r="M13" i="1"/>
  <c r="L15" i="1"/>
  <c r="W6" i="1" l="1"/>
  <c r="W10" i="1" l="1"/>
  <c r="W9" i="1"/>
  <c r="W14" i="1" l="1"/>
  <c r="W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<sst xmlns="http://schemas.openxmlformats.org/spreadsheetml/2006/main" count="29" uniqueCount="19">
  <si>
    <t>x</t>
  </si>
  <si>
    <t>y</t>
  </si>
  <si>
    <t>alpha</t>
  </si>
  <si>
    <t># of pairs</t>
  </si>
  <si>
    <t>s.e.</t>
  </si>
  <si>
    <t>k</t>
  </si>
  <si>
    <t>lower</t>
  </si>
  <si>
    <t>upper</t>
  </si>
  <si>
    <t>slope</t>
  </si>
  <si>
    <t>n</t>
  </si>
  <si>
    <t>KTS Regression</t>
  </si>
  <si>
    <t>intercept</t>
  </si>
  <si>
    <t>med x</t>
  </si>
  <si>
    <t>med y</t>
  </si>
  <si>
    <t>=NORM.S.INV(1-W4/2)*W7</t>
  </si>
  <si>
    <t>Real Statistics Using Excel</t>
  </si>
  <si>
    <t>Updated</t>
  </si>
  <si>
    <t>Copyright © 2013 - 2023 Charles Zaiontz</t>
  </si>
  <si>
    <t>Kendall-Theil-Sen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</si>
</sst>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A352B-E365-43B8-9585-53CDEF858A81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15</v>
      </c>
    </row>
    <row r="2" spans="1:2" x14ac:dyDescent="0.35">
      <c r="A2" t="s">
        <v>18</v>
      </c>
    </row>
    <row r="4" spans="1:2" x14ac:dyDescent="0.35">
      <c r="A4" t="s">
        <v>16</v>
      </c>
      <c r="B4" s="19">
        <v>45064</v>
      </c>
    </row>
    <row r="6" spans="1:2" x14ac:dyDescent="0.35">
      <c r="A6" s="2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6422-AA5B-41EA-8FA1-EF336AC2AF5A}">
  <sheetPr codeName="Sheet2"/>
  <dimension ref="A1:AM18"/>
  <sheetViews>
    <sheetView workbookViewId="0"/>
  </sheetViews>
  <sheetFormatPr defaultRowHeight="14.5" x14ac:dyDescent="0.35"/>
  <cols>
    <col min="1" max="3" width="6.6328125" customWidth="1"/>
    <col min="4" max="5" width="4.453125" customWidth="1"/>
    <col min="6" max="20" width="6.7265625" customWidth="1"/>
    <col min="24" max="24" width="3.26953125" customWidth="1"/>
    <col min="25" max="25" width="28.90625" customWidth="1"/>
    <col min="26" max="26" width="2.453125" customWidth="1"/>
    <col min="29" max="29" width="2.453125" customWidth="1"/>
    <col min="30" max="30" width="31.453125" customWidth="1"/>
    <col min="34" max="34" width="5.6328125" customWidth="1"/>
    <col min="37" max="37" width="5.6328125" customWidth="1"/>
  </cols>
  <sheetData>
    <row r="1" spans="1:39" x14ac:dyDescent="0.35">
      <c r="A1" t="s">
        <v>10</v>
      </c>
      <c r="B1" s="1"/>
      <c r="C1" s="1"/>
    </row>
    <row r="2" spans="1:39" x14ac:dyDescent="0.35">
      <c r="F2" s="2">
        <f t="array" ref="F2:T3">TRANSPOSE(D4:E18)</f>
        <v>5</v>
      </c>
      <c r="G2" s="2">
        <v>23</v>
      </c>
      <c r="H2" s="2">
        <v>25</v>
      </c>
      <c r="I2" s="2">
        <v>48</v>
      </c>
      <c r="J2" s="2">
        <v>17</v>
      </c>
      <c r="K2" s="2">
        <v>8</v>
      </c>
      <c r="L2" s="2">
        <v>4</v>
      </c>
      <c r="M2" s="2">
        <v>26</v>
      </c>
      <c r="N2" s="2">
        <v>11</v>
      </c>
      <c r="O2" s="2">
        <v>19</v>
      </c>
      <c r="P2" s="2">
        <v>14</v>
      </c>
      <c r="Q2" s="2">
        <v>35</v>
      </c>
      <c r="R2" s="2">
        <v>29</v>
      </c>
      <c r="S2" s="2">
        <v>4</v>
      </c>
      <c r="T2" s="2">
        <v>23</v>
      </c>
    </row>
    <row r="3" spans="1:39" x14ac:dyDescent="0.35">
      <c r="A3" s="3" t="s">
        <v>0</v>
      </c>
      <c r="B3" s="3" t="s">
        <v>1</v>
      </c>
      <c r="C3" s="4"/>
      <c r="F3" s="2">
        <v>80</v>
      </c>
      <c r="G3" s="2">
        <v>78</v>
      </c>
      <c r="H3" s="2">
        <v>60</v>
      </c>
      <c r="I3" s="2">
        <v>53</v>
      </c>
      <c r="J3" s="2">
        <v>85</v>
      </c>
      <c r="K3" s="2">
        <v>84</v>
      </c>
      <c r="L3" s="2">
        <v>73</v>
      </c>
      <c r="M3" s="2">
        <v>79</v>
      </c>
      <c r="N3" s="2">
        <v>81</v>
      </c>
      <c r="O3" s="2">
        <v>75</v>
      </c>
      <c r="P3" s="2">
        <v>68</v>
      </c>
      <c r="Q3" s="2">
        <v>72</v>
      </c>
      <c r="R3" s="2">
        <v>58</v>
      </c>
      <c r="S3" s="2">
        <v>92</v>
      </c>
      <c r="T3" s="2">
        <v>65</v>
      </c>
    </row>
    <row r="4" spans="1:39" x14ac:dyDescent="0.35">
      <c r="A4" s="2">
        <v>5</v>
      </c>
      <c r="B4" s="5">
        <v>80</v>
      </c>
      <c r="C4" s="2"/>
      <c r="D4">
        <f>A4</f>
        <v>5</v>
      </c>
      <c r="E4" s="2">
        <f>B4</f>
        <v>80</v>
      </c>
      <c r="F4" s="6" t="str">
        <f>IF(ROW(F4)-ROW(F$4)&gt;COLUMN(F4)-COLUMN($F4),IF($D4&lt;&gt;F$2,($E4-F$3)/($D4-F$2),""),"")</f>
        <v/>
      </c>
      <c r="G4" s="7" t="str">
        <f t="shared" ref="G4:T4" si="0">IF(ROW(G4)-ROW(G$4)&gt;COLUMN(G4)-COLUMN($F4),IF($D4&lt;&gt;G$2,($E4-G$3)/($D4-G$2),""),"")</f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8" t="str">
        <f t="shared" si="0"/>
        <v/>
      </c>
      <c r="V4" t="s">
        <v>2</v>
      </c>
      <c r="W4" s="9">
        <v>0.05</v>
      </c>
      <c r="AF4" t="e" cm="1">
        <f t="array" aca="1" ref="AF4" ca="1">KTSReg(A4:A18,B4:B18,TRUE)</f>
        <v>#NAME?</v>
      </c>
      <c r="AG4" s="9"/>
      <c r="AI4" t="e" cm="1">
        <f t="array" aca="1" ref="AI4" ca="1">KTSReg(A4:A18,B4:B18,TRUE,,FALSE)</f>
        <v>#NAME?</v>
      </c>
      <c r="AJ4" s="9"/>
      <c r="AL4" t="e" cm="1">
        <f t="array" aca="1" ref="AL4" ca="1">KTSReg(A4:A18,B4:B18,TRUE,FALSE,FALSE)</f>
        <v>#NAME?</v>
      </c>
      <c r="AM4" s="9"/>
    </row>
    <row r="5" spans="1:39" x14ac:dyDescent="0.35">
      <c r="A5" s="2">
        <v>23</v>
      </c>
      <c r="B5" s="2">
        <v>78</v>
      </c>
      <c r="C5" s="2"/>
      <c r="D5">
        <f t="shared" ref="D5:E18" si="1">A5</f>
        <v>23</v>
      </c>
      <c r="E5" s="2">
        <f t="shared" si="1"/>
        <v>78</v>
      </c>
      <c r="F5" s="12">
        <f t="shared" ref="F5:T18" si="2">IF(ROW(F5)-ROW(F$4)&gt;COLUMN(F5)-COLUMN($F5),IF($D5&lt;&gt;F$2,($E5-F$3)/($D5-F$2),""),"")</f>
        <v>-0.1111111111111111</v>
      </c>
      <c r="G5" t="str">
        <f t="shared" si="2"/>
        <v/>
      </c>
      <c r="H5" t="str">
        <f t="shared" si="2"/>
        <v/>
      </c>
      <c r="I5" t="str">
        <f t="shared" si="2"/>
        <v/>
      </c>
      <c r="J5" t="str">
        <f t="shared" si="2"/>
        <v/>
      </c>
      <c r="K5" t="str">
        <f t="shared" si="2"/>
        <v/>
      </c>
      <c r="L5" t="str">
        <f t="shared" si="2"/>
        <v/>
      </c>
      <c r="M5" t="str">
        <f t="shared" si="2"/>
        <v/>
      </c>
      <c r="N5" t="str">
        <f t="shared" si="2"/>
        <v/>
      </c>
      <c r="O5" t="str">
        <f t="shared" si="2"/>
        <v/>
      </c>
      <c r="P5" t="str">
        <f t="shared" si="2"/>
        <v/>
      </c>
      <c r="Q5" t="str">
        <f t="shared" si="2"/>
        <v/>
      </c>
      <c r="R5" t="str">
        <f t="shared" si="2"/>
        <v/>
      </c>
      <c r="S5" t="str">
        <f t="shared" si="2"/>
        <v/>
      </c>
      <c r="T5" s="13" t="str">
        <f t="shared" si="2"/>
        <v/>
      </c>
      <c r="V5" t="s">
        <v>9</v>
      </c>
      <c r="W5" s="10">
        <f>COUNT(A4:A18)</f>
        <v>15</v>
      </c>
      <c r="Y5" t="e" cm="1">
        <f t="array" aca="1" ref="Y5" ca="1">FTEXT(W5)</f>
        <v>#NAME?</v>
      </c>
      <c r="AG5" s="10"/>
      <c r="AJ5" s="10"/>
      <c r="AM5" s="10"/>
    </row>
    <row r="6" spans="1:39" x14ac:dyDescent="0.35">
      <c r="A6" s="2">
        <v>25</v>
      </c>
      <c r="B6" s="2">
        <v>60</v>
      </c>
      <c r="C6" s="2"/>
      <c r="D6">
        <f t="shared" si="1"/>
        <v>25</v>
      </c>
      <c r="E6" s="2">
        <f t="shared" si="1"/>
        <v>60</v>
      </c>
      <c r="F6" s="12">
        <f t="shared" si="2"/>
        <v>-1</v>
      </c>
      <c r="G6">
        <f t="shared" si="2"/>
        <v>-9</v>
      </c>
      <c r="H6" t="str">
        <f t="shared" si="2"/>
        <v/>
      </c>
      <c r="I6" t="str">
        <f t="shared" si="2"/>
        <v/>
      </c>
      <c r="J6" t="str">
        <f t="shared" si="2"/>
        <v/>
      </c>
      <c r="K6" t="str">
        <f t="shared" si="2"/>
        <v/>
      </c>
      <c r="L6" t="str">
        <f t="shared" si="2"/>
        <v/>
      </c>
      <c r="M6" t="str">
        <f t="shared" si="2"/>
        <v/>
      </c>
      <c r="N6" t="str">
        <f t="shared" si="2"/>
        <v/>
      </c>
      <c r="O6" t="str">
        <f t="shared" si="2"/>
        <v/>
      </c>
      <c r="P6" t="str">
        <f t="shared" si="2"/>
        <v/>
      </c>
      <c r="Q6" t="str">
        <f t="shared" si="2"/>
        <v/>
      </c>
      <c r="R6" t="str">
        <f t="shared" si="2"/>
        <v/>
      </c>
      <c r="S6" t="str">
        <f t="shared" si="2"/>
        <v/>
      </c>
      <c r="T6" s="13" t="str">
        <f t="shared" si="2"/>
        <v/>
      </c>
      <c r="V6" t="s">
        <v>3</v>
      </c>
      <c r="W6" s="10">
        <f>COUNT(F5:S18)</f>
        <v>103</v>
      </c>
      <c r="Y6" t="e">
        <f ca="1">FTEXT(W6)</f>
        <v>#NAME?</v>
      </c>
      <c r="AG6" s="10"/>
      <c r="AJ6" s="10"/>
      <c r="AM6" s="10"/>
    </row>
    <row r="7" spans="1:39" x14ac:dyDescent="0.35">
      <c r="A7" s="2">
        <v>48</v>
      </c>
      <c r="B7" s="2">
        <v>53</v>
      </c>
      <c r="C7" s="2"/>
      <c r="D7">
        <f t="shared" si="1"/>
        <v>48</v>
      </c>
      <c r="E7" s="2">
        <f t="shared" si="1"/>
        <v>53</v>
      </c>
      <c r="F7" s="12">
        <f t="shared" si="2"/>
        <v>-0.62790697674418605</v>
      </c>
      <c r="G7">
        <f t="shared" si="2"/>
        <v>-1</v>
      </c>
      <c r="H7">
        <f t="shared" si="2"/>
        <v>-0.30434782608695654</v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  <c r="N7" t="str">
        <f t="shared" si="2"/>
        <v/>
      </c>
      <c r="O7" t="str">
        <f t="shared" si="2"/>
        <v/>
      </c>
      <c r="P7" t="str">
        <f t="shared" si="2"/>
        <v/>
      </c>
      <c r="Q7" t="str">
        <f t="shared" si="2"/>
        <v/>
      </c>
      <c r="R7" t="str">
        <f t="shared" si="2"/>
        <v/>
      </c>
      <c r="S7" t="str">
        <f t="shared" si="2"/>
        <v/>
      </c>
      <c r="T7" s="13" t="str">
        <f t="shared" si="2"/>
        <v/>
      </c>
      <c r="V7" t="s">
        <v>4</v>
      </c>
      <c r="W7" s="10">
        <f>SQRT(W5*(W5-1)*(2*W5+5)/18)</f>
        <v>20.207259421636902</v>
      </c>
      <c r="Y7" t="e">
        <f ca="1">FTEXT(W7)</f>
        <v>#NAME?</v>
      </c>
      <c r="AG7" s="10"/>
      <c r="AJ7" s="10"/>
      <c r="AM7" s="10"/>
    </row>
    <row r="8" spans="1:39" x14ac:dyDescent="0.35">
      <c r="A8" s="2">
        <v>17</v>
      </c>
      <c r="B8" s="2">
        <v>85</v>
      </c>
      <c r="C8" s="2"/>
      <c r="D8">
        <f t="shared" si="1"/>
        <v>17</v>
      </c>
      <c r="E8" s="2">
        <f t="shared" si="1"/>
        <v>85</v>
      </c>
      <c r="F8" s="12">
        <f t="shared" si="2"/>
        <v>0.41666666666666669</v>
      </c>
      <c r="G8">
        <f t="shared" si="2"/>
        <v>-1.1666666666666667</v>
      </c>
      <c r="H8">
        <f t="shared" si="2"/>
        <v>-3.125</v>
      </c>
      <c r="I8">
        <f t="shared" si="2"/>
        <v>-1.032258064516129</v>
      </c>
      <c r="J8" t="str">
        <f t="shared" si="2"/>
        <v/>
      </c>
      <c r="K8" t="str">
        <f t="shared" si="2"/>
        <v/>
      </c>
      <c r="L8" t="str">
        <f t="shared" si="2"/>
        <v/>
      </c>
      <c r="M8" t="str">
        <f t="shared" si="2"/>
        <v/>
      </c>
      <c r="N8" t="str">
        <f t="shared" si="2"/>
        <v/>
      </c>
      <c r="O8" t="str">
        <f t="shared" si="2"/>
        <v/>
      </c>
      <c r="P8" t="str">
        <f t="shared" si="2"/>
        <v/>
      </c>
      <c r="Q8" t="str">
        <f t="shared" si="2"/>
        <v/>
      </c>
      <c r="R8" t="str">
        <f t="shared" si="2"/>
        <v/>
      </c>
      <c r="S8" t="str">
        <f t="shared" si="2"/>
        <v/>
      </c>
      <c r="T8" s="13" t="str">
        <f t="shared" si="2"/>
        <v/>
      </c>
      <c r="V8" t="s">
        <v>5</v>
      </c>
      <c r="W8" s="10">
        <f>NORMSINV(1-W4/2)*W7</f>
        <v>39.605500692665998</v>
      </c>
      <c r="Y8" s="14" t="s">
        <v>14</v>
      </c>
      <c r="AG8" s="10"/>
      <c r="AJ8" s="10"/>
      <c r="AM8" s="10"/>
    </row>
    <row r="9" spans="1:39" x14ac:dyDescent="0.35">
      <c r="A9" s="2">
        <v>8</v>
      </c>
      <c r="B9" s="2">
        <v>84</v>
      </c>
      <c r="C9" s="2"/>
      <c r="D9">
        <f t="shared" si="1"/>
        <v>8</v>
      </c>
      <c r="E9" s="2">
        <f t="shared" si="1"/>
        <v>84</v>
      </c>
      <c r="F9" s="12">
        <f t="shared" si="2"/>
        <v>1.3333333333333333</v>
      </c>
      <c r="G9">
        <f t="shared" si="2"/>
        <v>-0.4</v>
      </c>
      <c r="H9">
        <f t="shared" si="2"/>
        <v>-1.411764705882353</v>
      </c>
      <c r="I9">
        <f t="shared" si="2"/>
        <v>-0.77500000000000002</v>
      </c>
      <c r="J9">
        <f t="shared" si="2"/>
        <v>0.1111111111111111</v>
      </c>
      <c r="K9" t="str">
        <f t="shared" si="2"/>
        <v/>
      </c>
      <c r="L9" t="str">
        <f t="shared" si="2"/>
        <v/>
      </c>
      <c r="M9" t="str">
        <f t="shared" si="2"/>
        <v/>
      </c>
      <c r="N9" t="str">
        <f t="shared" si="2"/>
        <v/>
      </c>
      <c r="O9" t="str">
        <f t="shared" si="2"/>
        <v/>
      </c>
      <c r="P9" t="str">
        <f t="shared" si="2"/>
        <v/>
      </c>
      <c r="Q9" t="str">
        <f t="shared" si="2"/>
        <v/>
      </c>
      <c r="R9" t="str">
        <f t="shared" si="2"/>
        <v/>
      </c>
      <c r="S9" t="str">
        <f t="shared" si="2"/>
        <v/>
      </c>
      <c r="T9" s="13" t="str">
        <f t="shared" si="2"/>
        <v/>
      </c>
      <c r="V9" t="s">
        <v>6</v>
      </c>
      <c r="W9" s="10">
        <f>(W6-W8)/2</f>
        <v>31.697249653667001</v>
      </c>
      <c r="Y9" t="e">
        <f ca="1">FTEXT(W9)</f>
        <v>#NAME?</v>
      </c>
      <c r="AA9" t="s">
        <v>12</v>
      </c>
      <c r="AB9" s="9">
        <f>MEDIAN(A4:A18)</f>
        <v>19</v>
      </c>
      <c r="AD9" t="e" cm="1">
        <f t="array" aca="1" ref="AD9" ca="1">FTEXT(AB9)</f>
        <v>#NAME?</v>
      </c>
      <c r="AG9" s="10"/>
      <c r="AJ9" s="10"/>
      <c r="AM9" s="10"/>
    </row>
    <row r="10" spans="1:39" x14ac:dyDescent="0.35">
      <c r="A10" s="2">
        <v>4</v>
      </c>
      <c r="B10" s="2">
        <v>73</v>
      </c>
      <c r="C10" s="2"/>
      <c r="D10">
        <f t="shared" si="1"/>
        <v>4</v>
      </c>
      <c r="E10" s="2">
        <f t="shared" si="1"/>
        <v>73</v>
      </c>
      <c r="F10" s="12">
        <f t="shared" si="2"/>
        <v>7</v>
      </c>
      <c r="G10">
        <f t="shared" si="2"/>
        <v>0.26315789473684209</v>
      </c>
      <c r="H10">
        <f t="shared" si="2"/>
        <v>-0.61904761904761907</v>
      </c>
      <c r="I10">
        <f t="shared" si="2"/>
        <v>-0.45454545454545453</v>
      </c>
      <c r="J10">
        <f t="shared" si="2"/>
        <v>0.92307692307692313</v>
      </c>
      <c r="K10">
        <f t="shared" si="2"/>
        <v>2.75</v>
      </c>
      <c r="L10" t="str">
        <f t="shared" si="2"/>
        <v/>
      </c>
      <c r="M10" t="str">
        <f t="shared" si="2"/>
        <v/>
      </c>
      <c r="N10" t="str">
        <f t="shared" si="2"/>
        <v/>
      </c>
      <c r="O10" t="str">
        <f t="shared" si="2"/>
        <v/>
      </c>
      <c r="P10" t="str">
        <f t="shared" si="2"/>
        <v/>
      </c>
      <c r="Q10" t="str">
        <f t="shared" si="2"/>
        <v/>
      </c>
      <c r="R10" t="str">
        <f t="shared" si="2"/>
        <v/>
      </c>
      <c r="S10" t="str">
        <f t="shared" si="2"/>
        <v/>
      </c>
      <c r="T10" s="13" t="str">
        <f t="shared" si="2"/>
        <v/>
      </c>
      <c r="V10" t="s">
        <v>7</v>
      </c>
      <c r="W10" s="11">
        <f>(W6+W8)/2</f>
        <v>71.302750346332999</v>
      </c>
      <c r="Y10" t="e">
        <f ca="1">FTEXT(W10)</f>
        <v>#NAME?</v>
      </c>
      <c r="AA10" t="s">
        <v>13</v>
      </c>
      <c r="AB10" s="11">
        <f>MEDIAN(B4:B18)</f>
        <v>75</v>
      </c>
      <c r="AD10" t="e" cm="1">
        <f t="array" aca="1" ref="AD10" ca="1">FTEXT(AB10)</f>
        <v>#NAME?</v>
      </c>
      <c r="AG10" s="11"/>
      <c r="AJ10" s="11"/>
      <c r="AM10" s="11"/>
    </row>
    <row r="11" spans="1:39" x14ac:dyDescent="0.35">
      <c r="A11" s="2">
        <v>26</v>
      </c>
      <c r="B11" s="2">
        <v>79</v>
      </c>
      <c r="C11" s="2"/>
      <c r="D11">
        <f t="shared" si="1"/>
        <v>26</v>
      </c>
      <c r="E11" s="2">
        <f t="shared" si="1"/>
        <v>79</v>
      </c>
      <c r="F11" s="12">
        <f t="shared" si="2"/>
        <v>-4.7619047619047616E-2</v>
      </c>
      <c r="G11">
        <f t="shared" si="2"/>
        <v>0.33333333333333331</v>
      </c>
      <c r="H11">
        <f t="shared" si="2"/>
        <v>19</v>
      </c>
      <c r="I11">
        <f t="shared" si="2"/>
        <v>-1.1818181818181819</v>
      </c>
      <c r="J11">
        <f t="shared" si="2"/>
        <v>-0.66666666666666663</v>
      </c>
      <c r="K11">
        <f t="shared" si="2"/>
        <v>-0.27777777777777779</v>
      </c>
      <c r="L11">
        <f t="shared" si="2"/>
        <v>0.27272727272727271</v>
      </c>
      <c r="M11" t="str">
        <f t="shared" si="2"/>
        <v/>
      </c>
      <c r="N11" t="str">
        <f t="shared" si="2"/>
        <v/>
      </c>
      <c r="O11" t="str">
        <f t="shared" si="2"/>
        <v/>
      </c>
      <c r="P11" t="str">
        <f t="shared" si="2"/>
        <v/>
      </c>
      <c r="Q11" t="str">
        <f t="shared" si="2"/>
        <v/>
      </c>
      <c r="R11" t="str">
        <f t="shared" si="2"/>
        <v/>
      </c>
      <c r="S11" t="str">
        <f t="shared" si="2"/>
        <v/>
      </c>
      <c r="T11" s="13" t="str">
        <f t="shared" si="2"/>
        <v/>
      </c>
    </row>
    <row r="12" spans="1:39" x14ac:dyDescent="0.35">
      <c r="A12" s="2">
        <v>11</v>
      </c>
      <c r="B12" s="2">
        <v>81</v>
      </c>
      <c r="C12" s="2"/>
      <c r="D12">
        <f t="shared" si="1"/>
        <v>11</v>
      </c>
      <c r="E12" s="2">
        <f t="shared" si="1"/>
        <v>81</v>
      </c>
      <c r="F12" s="12">
        <f t="shared" si="2"/>
        <v>0.16666666666666666</v>
      </c>
      <c r="G12">
        <f t="shared" si="2"/>
        <v>-0.25</v>
      </c>
      <c r="H12">
        <f t="shared" si="2"/>
        <v>-1.5</v>
      </c>
      <c r="I12">
        <f t="shared" si="2"/>
        <v>-0.7567567567567568</v>
      </c>
      <c r="J12">
        <f t="shared" si="2"/>
        <v>0.66666666666666663</v>
      </c>
      <c r="K12">
        <f t="shared" si="2"/>
        <v>-1</v>
      </c>
      <c r="L12">
        <f t="shared" si="2"/>
        <v>1.1428571428571428</v>
      </c>
      <c r="M12">
        <f t="shared" si="2"/>
        <v>-0.13333333333333333</v>
      </c>
      <c r="N12" t="str">
        <f t="shared" si="2"/>
        <v/>
      </c>
      <c r="O12" t="str">
        <f t="shared" si="2"/>
        <v/>
      </c>
      <c r="P12" t="str">
        <f t="shared" si="2"/>
        <v/>
      </c>
      <c r="Q12" t="str">
        <f t="shared" si="2"/>
        <v/>
      </c>
      <c r="R12" t="str">
        <f t="shared" si="2"/>
        <v/>
      </c>
      <c r="S12" t="str">
        <f t="shared" si="2"/>
        <v/>
      </c>
      <c r="T12" s="13" t="str">
        <f t="shared" si="2"/>
        <v/>
      </c>
      <c r="V12" t="s">
        <v>8</v>
      </c>
      <c r="W12" s="9">
        <f>MEDIAN(F5:S18)</f>
        <v>-0.62790697674418605</v>
      </c>
      <c r="Y12" t="e">
        <f ca="1">FTEXT(W12)</f>
        <v>#NAME?</v>
      </c>
      <c r="AA12" t="s">
        <v>11</v>
      </c>
      <c r="AB12" s="9">
        <f>AB$10-W12*AB$9</f>
        <v>86.930232558139537</v>
      </c>
      <c r="AD12" t="e" cm="1">
        <f t="array" aca="1" ref="AD12" ca="1">FTEXT(AB12)</f>
        <v>#NAME?</v>
      </c>
    </row>
    <row r="13" spans="1:39" x14ac:dyDescent="0.35">
      <c r="A13" s="2">
        <v>19</v>
      </c>
      <c r="B13" s="2">
        <v>75</v>
      </c>
      <c r="C13" s="2"/>
      <c r="D13">
        <f t="shared" si="1"/>
        <v>19</v>
      </c>
      <c r="E13" s="2">
        <f t="shared" si="1"/>
        <v>75</v>
      </c>
      <c r="F13" s="12">
        <f t="shared" si="2"/>
        <v>-0.35714285714285715</v>
      </c>
      <c r="G13">
        <f t="shared" si="2"/>
        <v>0.75</v>
      </c>
      <c r="H13">
        <f t="shared" si="2"/>
        <v>-2.5</v>
      </c>
      <c r="I13">
        <f t="shared" si="2"/>
        <v>-0.75862068965517238</v>
      </c>
      <c r="J13">
        <f t="shared" si="2"/>
        <v>-5</v>
      </c>
      <c r="K13">
        <f t="shared" si="2"/>
        <v>-0.81818181818181823</v>
      </c>
      <c r="L13">
        <f t="shared" si="2"/>
        <v>0.13333333333333333</v>
      </c>
      <c r="M13">
        <f t="shared" si="2"/>
        <v>0.5714285714285714</v>
      </c>
      <c r="N13">
        <f t="shared" si="2"/>
        <v>-0.75</v>
      </c>
      <c r="O13" t="str">
        <f t="shared" si="2"/>
        <v/>
      </c>
      <c r="P13" t="str">
        <f t="shared" si="2"/>
        <v/>
      </c>
      <c r="Q13" t="str">
        <f t="shared" si="2"/>
        <v/>
      </c>
      <c r="R13" t="str">
        <f t="shared" si="2"/>
        <v/>
      </c>
      <c r="S13" t="str">
        <f t="shared" si="2"/>
        <v/>
      </c>
      <c r="T13" s="13" t="str">
        <f t="shared" si="2"/>
        <v/>
      </c>
      <c r="V13" t="s">
        <v>6</v>
      </c>
      <c r="W13" s="10">
        <f>SMALL(F5:S18,W9)</f>
        <v>-1.1666666666666667</v>
      </c>
      <c r="Y13" t="e">
        <f ca="1">FTEXT(W13)</f>
        <v>#NAME?</v>
      </c>
      <c r="AA13" t="s">
        <v>6</v>
      </c>
      <c r="AB13" s="10">
        <f>AB$10-W14*AB$9</f>
        <v>80</v>
      </c>
      <c r="AD13" t="e" cm="1">
        <f t="array" aca="1" ref="AD13" ca="1">FTEXT(AB13)</f>
        <v>#NAME?</v>
      </c>
    </row>
    <row r="14" spans="1:39" x14ac:dyDescent="0.35">
      <c r="A14" s="2">
        <v>14</v>
      </c>
      <c r="B14" s="2">
        <v>68</v>
      </c>
      <c r="C14" s="2"/>
      <c r="D14">
        <f t="shared" si="1"/>
        <v>14</v>
      </c>
      <c r="E14" s="2">
        <f t="shared" si="1"/>
        <v>68</v>
      </c>
      <c r="F14" s="12">
        <f t="shared" si="2"/>
        <v>-1.3333333333333333</v>
      </c>
      <c r="G14">
        <f t="shared" si="2"/>
        <v>1.1111111111111112</v>
      </c>
      <c r="H14">
        <f t="shared" si="2"/>
        <v>-0.72727272727272729</v>
      </c>
      <c r="I14">
        <f t="shared" si="2"/>
        <v>-0.44117647058823528</v>
      </c>
      <c r="J14">
        <f t="shared" si="2"/>
        <v>5.666666666666667</v>
      </c>
      <c r="K14">
        <f t="shared" si="2"/>
        <v>-2.6666666666666665</v>
      </c>
      <c r="L14">
        <f t="shared" si="2"/>
        <v>-0.5</v>
      </c>
      <c r="M14">
        <f t="shared" si="2"/>
        <v>0.91666666666666663</v>
      </c>
      <c r="N14">
        <f t="shared" si="2"/>
        <v>-4.333333333333333</v>
      </c>
      <c r="O14">
        <f t="shared" si="2"/>
        <v>1.4</v>
      </c>
      <c r="P14" t="str">
        <f t="shared" si="2"/>
        <v/>
      </c>
      <c r="Q14" t="str">
        <f t="shared" si="2"/>
        <v/>
      </c>
      <c r="R14" t="str">
        <f t="shared" si="2"/>
        <v/>
      </c>
      <c r="S14" t="str">
        <f t="shared" si="2"/>
        <v/>
      </c>
      <c r="T14" s="13" t="str">
        <f t="shared" si="2"/>
        <v/>
      </c>
      <c r="V14" t="s">
        <v>7</v>
      </c>
      <c r="W14" s="11">
        <f>SMALL(F5:S18,W10+1)</f>
        <v>-0.26315789473684209</v>
      </c>
      <c r="Y14" t="e">
        <f ca="1">FTEXT(W14)</f>
        <v>#NAME?</v>
      </c>
      <c r="AA14" t="s">
        <v>7</v>
      </c>
      <c r="AB14" s="11">
        <f>AB$10-W13*AB$9</f>
        <v>97.166666666666671</v>
      </c>
      <c r="AD14" t="e" cm="1">
        <f t="array" aca="1" ref="AD14" ca="1">FTEXT(AB14)</f>
        <v>#NAME?</v>
      </c>
    </row>
    <row r="15" spans="1:39" x14ac:dyDescent="0.35">
      <c r="A15" s="2">
        <v>35</v>
      </c>
      <c r="B15" s="2">
        <v>72</v>
      </c>
      <c r="C15" s="2"/>
      <c r="D15">
        <f t="shared" si="1"/>
        <v>35</v>
      </c>
      <c r="E15" s="2">
        <f t="shared" si="1"/>
        <v>72</v>
      </c>
      <c r="F15" s="12">
        <f t="shared" si="2"/>
        <v>-0.26666666666666666</v>
      </c>
      <c r="G15">
        <f t="shared" si="2"/>
        <v>-0.5</v>
      </c>
      <c r="H15">
        <f t="shared" si="2"/>
        <v>1.2</v>
      </c>
      <c r="I15">
        <f t="shared" si="2"/>
        <v>-1.4615384615384615</v>
      </c>
      <c r="J15">
        <f t="shared" si="2"/>
        <v>-0.72222222222222221</v>
      </c>
      <c r="K15">
        <f t="shared" si="2"/>
        <v>-0.44444444444444442</v>
      </c>
      <c r="L15">
        <f t="shared" si="2"/>
        <v>-3.2258064516129031E-2</v>
      </c>
      <c r="M15">
        <f t="shared" si="2"/>
        <v>-0.77777777777777779</v>
      </c>
      <c r="N15">
        <f t="shared" si="2"/>
        <v>-0.375</v>
      </c>
      <c r="O15">
        <f t="shared" si="2"/>
        <v>-0.1875</v>
      </c>
      <c r="P15">
        <f t="shared" si="2"/>
        <v>0.19047619047619047</v>
      </c>
      <c r="Q15" t="str">
        <f t="shared" si="2"/>
        <v/>
      </c>
      <c r="R15" t="str">
        <f t="shared" si="2"/>
        <v/>
      </c>
      <c r="S15" t="str">
        <f t="shared" si="2"/>
        <v/>
      </c>
      <c r="T15" s="13" t="str">
        <f t="shared" si="2"/>
        <v/>
      </c>
    </row>
    <row r="16" spans="1:39" x14ac:dyDescent="0.35">
      <c r="A16" s="2">
        <v>29</v>
      </c>
      <c r="B16" s="2">
        <v>58</v>
      </c>
      <c r="C16" s="2"/>
      <c r="D16">
        <f t="shared" si="1"/>
        <v>29</v>
      </c>
      <c r="E16" s="2">
        <f t="shared" si="1"/>
        <v>58</v>
      </c>
      <c r="F16" s="12">
        <f t="shared" si="2"/>
        <v>-0.91666666666666663</v>
      </c>
      <c r="G16">
        <f t="shared" si="2"/>
        <v>-3.3333333333333335</v>
      </c>
      <c r="H16">
        <f t="shared" si="2"/>
        <v>-0.5</v>
      </c>
      <c r="I16">
        <f t="shared" si="2"/>
        <v>-0.26315789473684209</v>
      </c>
      <c r="J16">
        <f t="shared" si="2"/>
        <v>-2.25</v>
      </c>
      <c r="K16">
        <f t="shared" si="2"/>
        <v>-1.2380952380952381</v>
      </c>
      <c r="L16">
        <f t="shared" si="2"/>
        <v>-0.6</v>
      </c>
      <c r="M16">
        <f t="shared" si="2"/>
        <v>-7</v>
      </c>
      <c r="N16">
        <f t="shared" si="2"/>
        <v>-1.2777777777777777</v>
      </c>
      <c r="O16">
        <f t="shared" si="2"/>
        <v>-1.7</v>
      </c>
      <c r="P16">
        <f t="shared" si="2"/>
        <v>-0.66666666666666663</v>
      </c>
      <c r="Q16">
        <f t="shared" si="2"/>
        <v>2.3333333333333335</v>
      </c>
      <c r="R16" t="str">
        <f t="shared" si="2"/>
        <v/>
      </c>
      <c r="S16" t="str">
        <f t="shared" si="2"/>
        <v/>
      </c>
      <c r="T16" s="13" t="str">
        <f t="shared" si="2"/>
        <v/>
      </c>
      <c r="V16" t="s">
        <v>8</v>
      </c>
      <c r="W16" s="9">
        <f>MEDIAN(F5:S18)</f>
        <v>-0.62790697674418605</v>
      </c>
      <c r="Y16" t="e">
        <f ca="1">FTEXT(W16)</f>
        <v>#NAME?</v>
      </c>
      <c r="AA16" t="s">
        <v>11</v>
      </c>
      <c r="AB16" s="9" cm="1">
        <f t="array" ref="AB16">MEDIAN(B$4:B$18-W12*A$4:A$18)</f>
        <v>86.930232558139537</v>
      </c>
      <c r="AD16" t="e" cm="1">
        <f t="array" aca="1" ref="AD16" ca="1">FTEXT(AB16)</f>
        <v>#NAME?</v>
      </c>
    </row>
    <row r="17" spans="1:30" x14ac:dyDescent="0.35">
      <c r="A17" s="2">
        <v>4</v>
      </c>
      <c r="B17" s="2">
        <v>92</v>
      </c>
      <c r="C17" s="2"/>
      <c r="D17">
        <f t="shared" si="1"/>
        <v>4</v>
      </c>
      <c r="E17" s="2">
        <f t="shared" si="1"/>
        <v>92</v>
      </c>
      <c r="F17" s="12">
        <f t="shared" si="2"/>
        <v>-12</v>
      </c>
      <c r="G17">
        <f t="shared" si="2"/>
        <v>-0.73684210526315785</v>
      </c>
      <c r="H17">
        <f t="shared" si="2"/>
        <v>-1.5238095238095237</v>
      </c>
      <c r="I17">
        <f t="shared" si="2"/>
        <v>-0.88636363636363635</v>
      </c>
      <c r="J17">
        <f t="shared" si="2"/>
        <v>-0.53846153846153844</v>
      </c>
      <c r="K17">
        <f t="shared" si="2"/>
        <v>-2</v>
      </c>
      <c r="L17" t="str">
        <f t="shared" si="2"/>
        <v/>
      </c>
      <c r="M17">
        <f t="shared" si="2"/>
        <v>-0.59090909090909094</v>
      </c>
      <c r="N17">
        <f t="shared" si="2"/>
        <v>-1.5714285714285714</v>
      </c>
      <c r="O17">
        <f t="shared" si="2"/>
        <v>-1.1333333333333333</v>
      </c>
      <c r="P17">
        <f t="shared" si="2"/>
        <v>-2.4</v>
      </c>
      <c r="Q17">
        <f t="shared" si="2"/>
        <v>-0.64516129032258063</v>
      </c>
      <c r="R17">
        <f t="shared" si="2"/>
        <v>-1.36</v>
      </c>
      <c r="S17" t="str">
        <f t="shared" si="2"/>
        <v/>
      </c>
      <c r="T17" s="13" t="str">
        <f t="shared" si="2"/>
        <v/>
      </c>
      <c r="V17" t="s">
        <v>6</v>
      </c>
      <c r="W17" s="10" t="e" cm="1">
        <f t="array" aca="1" ref="W17" ca="1">SmallExact(F5:S18,W9)</f>
        <v>#NAME?</v>
      </c>
      <c r="Y17" t="e">
        <f ca="1">FTEXT(W17)</f>
        <v>#NAME?</v>
      </c>
      <c r="AA17" t="s">
        <v>6</v>
      </c>
      <c r="AB17" s="10" cm="1">
        <f t="array" ref="AB17">MEDIAN(B$4:B$18-W14*A$4:A$18)</f>
        <v>81.21052631578948</v>
      </c>
      <c r="AD17" t="e" cm="1">
        <f t="array" aca="1" ref="AD17" ca="1">FTEXT(AB17)</f>
        <v>#NAME?</v>
      </c>
    </row>
    <row r="18" spans="1:30" x14ac:dyDescent="0.35">
      <c r="A18" s="15">
        <v>23</v>
      </c>
      <c r="B18" s="15">
        <v>65</v>
      </c>
      <c r="C18" s="2"/>
      <c r="D18">
        <f t="shared" si="1"/>
        <v>23</v>
      </c>
      <c r="E18" s="2">
        <f t="shared" si="1"/>
        <v>65</v>
      </c>
      <c r="F18" s="16">
        <f t="shared" si="2"/>
        <v>-0.83333333333333337</v>
      </c>
      <c r="G18" s="17" t="str">
        <f t="shared" si="2"/>
        <v/>
      </c>
      <c r="H18" s="17">
        <f t="shared" si="2"/>
        <v>-2.5</v>
      </c>
      <c r="I18" s="17">
        <f t="shared" si="2"/>
        <v>-0.48</v>
      </c>
      <c r="J18" s="17">
        <f t="shared" si="2"/>
        <v>-3.3333333333333335</v>
      </c>
      <c r="K18" s="17">
        <f t="shared" si="2"/>
        <v>-1.2666666666666666</v>
      </c>
      <c r="L18" s="17">
        <f t="shared" si="2"/>
        <v>-0.42105263157894735</v>
      </c>
      <c r="M18" s="17">
        <f t="shared" si="2"/>
        <v>4.666666666666667</v>
      </c>
      <c r="N18" s="17">
        <f t="shared" si="2"/>
        <v>-1.3333333333333333</v>
      </c>
      <c r="O18" s="17">
        <f t="shared" si="2"/>
        <v>-2.5</v>
      </c>
      <c r="P18" s="17">
        <f t="shared" si="2"/>
        <v>-0.33333333333333331</v>
      </c>
      <c r="Q18" s="17">
        <f t="shared" si="2"/>
        <v>0.58333333333333337</v>
      </c>
      <c r="R18" s="17">
        <f t="shared" si="2"/>
        <v>-1.1666666666666667</v>
      </c>
      <c r="S18" s="17">
        <f t="shared" si="2"/>
        <v>-1.4210526315789473</v>
      </c>
      <c r="T18" s="18" t="str">
        <f t="shared" si="2"/>
        <v/>
      </c>
      <c r="V18" t="s">
        <v>7</v>
      </c>
      <c r="W18" s="11" t="e" cm="1">
        <f t="array" aca="1" ref="W18" ca="1">SmallExact(F5:S18,W10+1)</f>
        <v>#NAME?</v>
      </c>
      <c r="Y18" t="e">
        <f ca="1">FTEXT(W18)</f>
        <v>#NAME?</v>
      </c>
      <c r="AA18" t="s">
        <v>7</v>
      </c>
      <c r="AB18" s="11" cm="1">
        <f t="array" ref="AB18">MEDIAN(B$4:B$18-W13*A$4:A$18)</f>
        <v>93.833333333333329</v>
      </c>
      <c r="AD18" t="e" cm="1">
        <f t="array" aca="1" ref="AD18" ca="1">FTEXT(AB18)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2023-05-17T15:09:04Z</dcterms:created>
  <dcterms:modified xsi:type="dcterms:W3CDTF">2023-05-18T08:43:57Z</dcterms:modified>
</cp:coreProperties>
</file>