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A65C5AA7-FC77-4B7F-8E2D-0EA2320A9ED5}" xr6:coauthVersionLast="47" xr6:coauthVersionMax="47" xr10:uidLastSave="{00000000-0000-0000-0000-000000000000}"/>
  <bookViews>
    <workbookView xWindow="-110" yWindow="-110" windowWidth="19420" windowHeight="10300" xr2:uid="{B1FD3FD0-D44D-4A20-A70F-85FFF21C57FB}"/>
  </bookViews>
  <sheets>
    <sheet name="Title" sheetId="2" r:id="rId1"/>
    <sheet name="Example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7" i="1" l="1" a="1"/>
  <c r="BB107" i="1" s="1"/>
  <c r="BB94" i="1" a="1"/>
  <c r="BB94" i="1" s="1"/>
  <c r="BT28" i="1" a="1"/>
  <c r="BT28" i="1" s="1"/>
  <c r="BF20" i="1" a="1"/>
  <c r="BP30" i="1" s="1"/>
  <c r="AR20" i="1" a="1"/>
  <c r="AY31" i="1" s="1"/>
  <c r="BT17" i="1" a="1"/>
  <c r="BT21" i="1" s="1"/>
  <c r="BT7" i="1" a="1"/>
  <c r="BT12" i="1" s="1"/>
  <c r="BF7" i="1" a="1"/>
  <c r="BL17" i="1" s="1"/>
  <c r="AR7" i="1" a="1"/>
  <c r="AO97" i="1"/>
  <c r="AB97" i="1"/>
  <c r="AB110" i="1" s="1"/>
  <c r="AB67" i="1"/>
  <c r="B49" i="1"/>
  <c r="B79" i="1" s="1"/>
  <c r="B109" i="1" s="1"/>
  <c r="D43" i="1"/>
  <c r="AH42" i="1"/>
  <c r="H42" i="1"/>
  <c r="D41" i="1"/>
  <c r="B41" i="1"/>
  <c r="X40" i="1"/>
  <c r="K40" i="1"/>
  <c r="H39" i="1"/>
  <c r="F39" i="1"/>
  <c r="AJ38" i="1"/>
  <c r="J38" i="1"/>
  <c r="C38" i="1"/>
  <c r="B38" i="1"/>
  <c r="AB38" i="1" s="1"/>
  <c r="AG37" i="1"/>
  <c r="AB37" i="1"/>
  <c r="P37" i="1"/>
  <c r="G37" i="1"/>
  <c r="E37" i="1"/>
  <c r="B37" i="1"/>
  <c r="Y35" i="1"/>
  <c r="G35" i="1"/>
  <c r="Z30" i="1"/>
  <c r="Y30" i="1"/>
  <c r="X30" i="1"/>
  <c r="W30" i="1"/>
  <c r="V30" i="1"/>
  <c r="U30" i="1"/>
  <c r="F43" i="1" s="1"/>
  <c r="T30" i="1"/>
  <c r="S30" i="1"/>
  <c r="R30" i="1"/>
  <c r="Q30" i="1"/>
  <c r="O30" i="1"/>
  <c r="N30" i="1"/>
  <c r="M30" i="1"/>
  <c r="L30" i="1"/>
  <c r="K30" i="1"/>
  <c r="J30" i="1"/>
  <c r="I30" i="1"/>
  <c r="H30" i="1"/>
  <c r="G30" i="1"/>
  <c r="F30" i="1"/>
  <c r="Z29" i="1"/>
  <c r="Y29" i="1"/>
  <c r="J42" i="1" s="1"/>
  <c r="X29" i="1"/>
  <c r="I42" i="1" s="1"/>
  <c r="W29" i="1"/>
  <c r="V29" i="1"/>
  <c r="U29" i="1"/>
  <c r="T29" i="1"/>
  <c r="S29" i="1"/>
  <c r="R29" i="1"/>
  <c r="Q29" i="1"/>
  <c r="O29" i="1"/>
  <c r="N29" i="1"/>
  <c r="M29" i="1"/>
  <c r="L29" i="1"/>
  <c r="K29" i="1"/>
  <c r="J29" i="1"/>
  <c r="F42" i="1" s="1"/>
  <c r="I29" i="1"/>
  <c r="H29" i="1"/>
  <c r="G29" i="1"/>
  <c r="F29" i="1"/>
  <c r="Z28" i="1"/>
  <c r="Y28" i="1"/>
  <c r="X28" i="1"/>
  <c r="W28" i="1"/>
  <c r="V28" i="1"/>
  <c r="U28" i="1"/>
  <c r="T28" i="1"/>
  <c r="S28" i="1"/>
  <c r="R28" i="1"/>
  <c r="Q28" i="1"/>
  <c r="O28" i="1"/>
  <c r="N28" i="1"/>
  <c r="J41" i="1" s="1"/>
  <c r="M28" i="1"/>
  <c r="I41" i="1" s="1"/>
  <c r="L28" i="1"/>
  <c r="K28" i="1"/>
  <c r="J28" i="1"/>
  <c r="F41" i="1" s="1"/>
  <c r="T41" i="1" s="1"/>
  <c r="I28" i="1"/>
  <c r="H28" i="1"/>
  <c r="G28" i="1"/>
  <c r="F28" i="1"/>
  <c r="Z27" i="1"/>
  <c r="Y40" i="1" s="1"/>
  <c r="Y27" i="1"/>
  <c r="X27" i="1"/>
  <c r="W27" i="1"/>
  <c r="V27" i="1"/>
  <c r="U27" i="1"/>
  <c r="T27" i="1"/>
  <c r="S27" i="1"/>
  <c r="D40" i="1" s="1"/>
  <c r="R27" i="1"/>
  <c r="Q27" i="1"/>
  <c r="O27" i="1"/>
  <c r="N27" i="1"/>
  <c r="J40" i="1" s="1"/>
  <c r="M27" i="1"/>
  <c r="L27" i="1"/>
  <c r="H40" i="1" s="1"/>
  <c r="K27" i="1"/>
  <c r="J27" i="1"/>
  <c r="F40" i="1" s="1"/>
  <c r="I27" i="1"/>
  <c r="E40" i="1" s="1"/>
  <c r="H27" i="1"/>
  <c r="G27" i="1"/>
  <c r="F27" i="1"/>
  <c r="B40" i="1" s="1"/>
  <c r="Z26" i="1"/>
  <c r="Y26" i="1"/>
  <c r="X26" i="1"/>
  <c r="W26" i="1"/>
  <c r="V26" i="1"/>
  <c r="G39" i="1" s="1"/>
  <c r="U26" i="1"/>
  <c r="T26" i="1"/>
  <c r="S26" i="1"/>
  <c r="R26" i="1"/>
  <c r="Q26" i="1"/>
  <c r="O26" i="1"/>
  <c r="N26" i="1"/>
  <c r="M26" i="1"/>
  <c r="I39" i="1" s="1"/>
  <c r="L26" i="1"/>
  <c r="K26" i="1"/>
  <c r="J26" i="1"/>
  <c r="I26" i="1"/>
  <c r="E39" i="1" s="1"/>
  <c r="H26" i="1"/>
  <c r="D39" i="1" s="1"/>
  <c r="G26" i="1"/>
  <c r="F26" i="1"/>
  <c r="Z25" i="1"/>
  <c r="K38" i="1" s="1"/>
  <c r="Y25" i="1"/>
  <c r="X25" i="1"/>
  <c r="W25" i="1"/>
  <c r="V25" i="1"/>
  <c r="U25" i="1"/>
  <c r="T25" i="1"/>
  <c r="S25" i="1"/>
  <c r="D38" i="1" s="1"/>
  <c r="R25" i="1"/>
  <c r="Q25" i="1"/>
  <c r="O25" i="1"/>
  <c r="N25" i="1"/>
  <c r="X38" i="1" s="1"/>
  <c r="M25" i="1"/>
  <c r="L25" i="1"/>
  <c r="H38" i="1" s="1"/>
  <c r="K25" i="1"/>
  <c r="G38" i="1" s="1"/>
  <c r="J25" i="1"/>
  <c r="F38" i="1" s="1"/>
  <c r="I25" i="1"/>
  <c r="H25" i="1"/>
  <c r="G25" i="1"/>
  <c r="F25" i="1"/>
  <c r="P38" i="1" s="1"/>
  <c r="Z24" i="1"/>
  <c r="Y24" i="1"/>
  <c r="X24" i="1"/>
  <c r="I37" i="1" s="1"/>
  <c r="W24" i="1"/>
  <c r="H37" i="1" s="1"/>
  <c r="V24" i="1"/>
  <c r="U24" i="1"/>
  <c r="T24" i="1"/>
  <c r="S24" i="1"/>
  <c r="R24" i="1"/>
  <c r="Q24" i="1"/>
  <c r="O24" i="1"/>
  <c r="K37" i="1" s="1"/>
  <c r="N24" i="1"/>
  <c r="M24" i="1"/>
  <c r="L24" i="1"/>
  <c r="K24" i="1"/>
  <c r="U37" i="1" s="1"/>
  <c r="J24" i="1"/>
  <c r="I24" i="1"/>
  <c r="S37" i="1" s="1"/>
  <c r="H24" i="1"/>
  <c r="D37" i="1" s="1"/>
  <c r="G24" i="1"/>
  <c r="C37" i="1" s="1"/>
  <c r="F24" i="1"/>
  <c r="B24" i="1"/>
  <c r="Z23" i="1"/>
  <c r="Y23" i="1"/>
  <c r="X23" i="1"/>
  <c r="W23" i="1"/>
  <c r="V23" i="1"/>
  <c r="U23" i="1"/>
  <c r="T23" i="1"/>
  <c r="E36" i="1" s="1"/>
  <c r="AE36" i="1" s="1"/>
  <c r="S23" i="1"/>
  <c r="D36" i="1" s="1"/>
  <c r="R23" i="1"/>
  <c r="Q23" i="1"/>
  <c r="O23" i="1"/>
  <c r="N23" i="1"/>
  <c r="M23" i="1"/>
  <c r="L23" i="1"/>
  <c r="H36" i="1" s="1"/>
  <c r="K23" i="1"/>
  <c r="J23" i="1"/>
  <c r="I23" i="1"/>
  <c r="H23" i="1"/>
  <c r="G23" i="1"/>
  <c r="F23" i="1"/>
  <c r="B23" i="1"/>
  <c r="Z22" i="1"/>
  <c r="Y22" i="1"/>
  <c r="X22" i="1"/>
  <c r="W22" i="1"/>
  <c r="V22" i="1"/>
  <c r="U22" i="1"/>
  <c r="T22" i="1"/>
  <c r="S22" i="1"/>
  <c r="R22" i="1"/>
  <c r="Q22" i="1"/>
  <c r="AO38" i="1" s="1"/>
  <c r="AP38" i="1" s="1"/>
  <c r="O22" i="1"/>
  <c r="K35" i="1" s="1"/>
  <c r="N22" i="1"/>
  <c r="M22" i="1"/>
  <c r="L22" i="1"/>
  <c r="K22" i="1"/>
  <c r="J22" i="1"/>
  <c r="I22" i="1"/>
  <c r="E35" i="1" s="1"/>
  <c r="H22" i="1"/>
  <c r="D35" i="1" s="1"/>
  <c r="G22" i="1"/>
  <c r="F22" i="1"/>
  <c r="B22" i="1"/>
  <c r="L15" i="1"/>
  <c r="BU26" i="1" l="1"/>
  <c r="BT22" i="1"/>
  <c r="BU22" i="1"/>
  <c r="BU18" i="1"/>
  <c r="BB27" i="1"/>
  <c r="AV20" i="1"/>
  <c r="AR29" i="1"/>
  <c r="AW20" i="1"/>
  <c r="AU30" i="1"/>
  <c r="BT18" i="1"/>
  <c r="AZ21" i="1"/>
  <c r="AX31" i="1"/>
  <c r="BC22" i="1"/>
  <c r="AS24" i="1"/>
  <c r="AV25" i="1"/>
  <c r="AY26" i="1"/>
  <c r="BF18" i="1"/>
  <c r="BG7" i="1"/>
  <c r="BG11" i="1"/>
  <c r="BF15" i="1"/>
  <c r="BU24" i="1"/>
  <c r="AZ20" i="1"/>
  <c r="BC21" i="1"/>
  <c r="AS23" i="1"/>
  <c r="AV24" i="1"/>
  <c r="AY25" i="1"/>
  <c r="BB26" i="1"/>
  <c r="AR28" i="1"/>
  <c r="AU29" i="1"/>
  <c r="AX30" i="1"/>
  <c r="BA31" i="1"/>
  <c r="BG14" i="1"/>
  <c r="BL18" i="1"/>
  <c r="BN7" i="1"/>
  <c r="BN11" i="1"/>
  <c r="BM15" i="1"/>
  <c r="BV24" i="1"/>
  <c r="BA20" i="1"/>
  <c r="BD21" i="1"/>
  <c r="AT23" i="1"/>
  <c r="AW24" i="1"/>
  <c r="AZ25" i="1"/>
  <c r="BC26" i="1"/>
  <c r="AS28" i="1"/>
  <c r="AV29" i="1"/>
  <c r="AY30" i="1"/>
  <c r="BB31" i="1"/>
  <c r="BN10" i="1"/>
  <c r="BH8" i="1"/>
  <c r="BF12" i="1"/>
  <c r="BF16" i="1"/>
  <c r="BD20" i="1"/>
  <c r="AT22" i="1"/>
  <c r="AW23" i="1"/>
  <c r="AZ24" i="1"/>
  <c r="BC25" i="1"/>
  <c r="AS27" i="1"/>
  <c r="AV28" i="1"/>
  <c r="AY29" i="1"/>
  <c r="BB30" i="1"/>
  <c r="BG10" i="1"/>
  <c r="BN8" i="1"/>
  <c r="BM12" i="1"/>
  <c r="BM16" i="1"/>
  <c r="AR21" i="1"/>
  <c r="AU22" i="1"/>
  <c r="AX23" i="1"/>
  <c r="BA24" i="1"/>
  <c r="BD25" i="1"/>
  <c r="AT27" i="1"/>
  <c r="AW28" i="1"/>
  <c r="AZ29" i="1"/>
  <c r="BC30" i="1"/>
  <c r="BH9" i="1"/>
  <c r="BG13" i="1"/>
  <c r="BR16" i="1"/>
  <c r="BV19" i="1"/>
  <c r="AR20" i="1"/>
  <c r="AU21" i="1"/>
  <c r="AX22" i="1"/>
  <c r="BA23" i="1"/>
  <c r="BD24" i="1"/>
  <c r="AT26" i="1"/>
  <c r="AW27" i="1"/>
  <c r="AZ28" i="1"/>
  <c r="BC29" i="1"/>
  <c r="AS31" i="1"/>
  <c r="BL14" i="1"/>
  <c r="BM9" i="1"/>
  <c r="BM13" i="1"/>
  <c r="BV20" i="1"/>
  <c r="AS20" i="1"/>
  <c r="AV21" i="1"/>
  <c r="AY22" i="1"/>
  <c r="BB23" i="1"/>
  <c r="AR25" i="1"/>
  <c r="AU26" i="1"/>
  <c r="AX27" i="1"/>
  <c r="BA28" i="1"/>
  <c r="BD29" i="1"/>
  <c r="AT31" i="1"/>
  <c r="AY21" i="1"/>
  <c r="BB22" i="1"/>
  <c r="AR24" i="1"/>
  <c r="AU25" i="1"/>
  <c r="AX26" i="1"/>
  <c r="BA27" i="1"/>
  <c r="BD28" i="1"/>
  <c r="AT30" i="1"/>
  <c r="AW31" i="1"/>
  <c r="BD18" i="1"/>
  <c r="AV18" i="1"/>
  <c r="BA17" i="1"/>
  <c r="AS17" i="1"/>
  <c r="BA18" i="1"/>
  <c r="AS18" i="1"/>
  <c r="AX17" i="1"/>
  <c r="BC16" i="1"/>
  <c r="AU16" i="1"/>
  <c r="AZ15" i="1"/>
  <c r="AR15" i="1"/>
  <c r="AW14" i="1"/>
  <c r="BB13" i="1"/>
  <c r="AT13" i="1"/>
  <c r="AY12" i="1"/>
  <c r="BD11" i="1"/>
  <c r="AV11" i="1"/>
  <c r="BA10" i="1"/>
  <c r="AS10" i="1"/>
  <c r="AX9" i="1"/>
  <c r="BC8" i="1"/>
  <c r="AU8" i="1"/>
  <c r="AZ7" i="1"/>
  <c r="AZ18" i="1"/>
  <c r="AR18" i="1"/>
  <c r="AW17" i="1"/>
  <c r="BB16" i="1"/>
  <c r="BB11" i="1"/>
  <c r="BB17" i="1"/>
  <c r="BM18" i="1"/>
  <c r="BR17" i="1"/>
  <c r="BJ17" i="1"/>
  <c r="BO16" i="1"/>
  <c r="BG16" i="1"/>
  <c r="BL15" i="1"/>
  <c r="BQ14" i="1"/>
  <c r="BI14" i="1"/>
  <c r="BN13" i="1"/>
  <c r="BF13" i="1"/>
  <c r="BK12" i="1"/>
  <c r="BP11" i="1"/>
  <c r="BH11" i="1"/>
  <c r="BM10" i="1"/>
  <c r="BR9" i="1"/>
  <c r="BJ9" i="1"/>
  <c r="BO8" i="1"/>
  <c r="BG8" i="1"/>
  <c r="BL7" i="1"/>
  <c r="BR18" i="1"/>
  <c r="BJ18" i="1"/>
  <c r="BO17" i="1"/>
  <c r="BG17" i="1"/>
  <c r="BL16" i="1"/>
  <c r="BQ15" i="1"/>
  <c r="BI15" i="1"/>
  <c r="BN14" i="1"/>
  <c r="BF14" i="1"/>
  <c r="BK13" i="1"/>
  <c r="BP12" i="1"/>
  <c r="BH12" i="1"/>
  <c r="BM11" i="1"/>
  <c r="BR10" i="1"/>
  <c r="BJ10" i="1"/>
  <c r="BO9" i="1"/>
  <c r="BG9" i="1"/>
  <c r="BL8" i="1"/>
  <c r="BQ7" i="1"/>
  <c r="BI7" i="1"/>
  <c r="BQ18" i="1"/>
  <c r="BI18" i="1"/>
  <c r="BN17" i="1"/>
  <c r="BF17" i="1"/>
  <c r="BK16" i="1"/>
  <c r="BP15" i="1"/>
  <c r="BH15" i="1"/>
  <c r="BM14" i="1"/>
  <c r="BR13" i="1"/>
  <c r="BJ13" i="1"/>
  <c r="BO12" i="1"/>
  <c r="BG12" i="1"/>
  <c r="BL11" i="1"/>
  <c r="BQ10" i="1"/>
  <c r="BI10" i="1"/>
  <c r="BN9" i="1"/>
  <c r="BF9" i="1"/>
  <c r="BK8" i="1"/>
  <c r="BP7" i="1"/>
  <c r="BH7" i="1"/>
  <c r="BR7" i="1"/>
  <c r="BQ9" i="1"/>
  <c r="BP10" i="1"/>
  <c r="BQ12" i="1"/>
  <c r="BP14" i="1"/>
  <c r="BP16" i="1"/>
  <c r="BP17" i="1"/>
  <c r="BV9" i="1"/>
  <c r="BV13" i="1"/>
  <c r="BU23" i="1"/>
  <c r="BL21" i="1"/>
  <c r="AT7" i="1"/>
  <c r="BC7" i="1"/>
  <c r="AY8" i="1"/>
  <c r="AU9" i="1"/>
  <c r="BD9" i="1"/>
  <c r="AZ10" i="1"/>
  <c r="AW11" i="1"/>
  <c r="AS12" i="1"/>
  <c r="BB12" i="1"/>
  <c r="AX13" i="1"/>
  <c r="AT14" i="1"/>
  <c r="BC14" i="1"/>
  <c r="AY15" i="1"/>
  <c r="AV16" i="1"/>
  <c r="AT17" i="1"/>
  <c r="AT18" i="1"/>
  <c r="BF7" i="1"/>
  <c r="BF8" i="1"/>
  <c r="BR8" i="1"/>
  <c r="BF10" i="1"/>
  <c r="BF11" i="1"/>
  <c r="BR11" i="1"/>
  <c r="BR12" i="1"/>
  <c r="BQ13" i="1"/>
  <c r="BR14" i="1"/>
  <c r="BR15" i="1"/>
  <c r="BQ16" i="1"/>
  <c r="BQ17" i="1"/>
  <c r="BP18" i="1"/>
  <c r="BU10" i="1"/>
  <c r="BV14" i="1"/>
  <c r="BU19" i="1"/>
  <c r="BV23" i="1"/>
  <c r="BJ20" i="1"/>
  <c r="BM21" i="1"/>
  <c r="BP22" i="1"/>
  <c r="BF24" i="1"/>
  <c r="BI25" i="1"/>
  <c r="BL26" i="1"/>
  <c r="BO27" i="1"/>
  <c r="BR28" i="1"/>
  <c r="BH30" i="1"/>
  <c r="BK31" i="1"/>
  <c r="AX12" i="1"/>
  <c r="AZ8" i="1"/>
  <c r="AX11" i="1"/>
  <c r="AY13" i="1"/>
  <c r="AU14" i="1"/>
  <c r="BA15" i="1"/>
  <c r="AU17" i="1"/>
  <c r="AU18" i="1"/>
  <c r="BV10" i="1"/>
  <c r="BT15" i="1"/>
  <c r="BM20" i="1"/>
  <c r="BP21" i="1"/>
  <c r="BF23" i="1"/>
  <c r="BI24" i="1"/>
  <c r="BL25" i="1"/>
  <c r="BO26" i="1"/>
  <c r="BR27" i="1"/>
  <c r="BH29" i="1"/>
  <c r="BK30" i="1"/>
  <c r="BN31" i="1"/>
  <c r="AV8" i="1"/>
  <c r="BD7" i="1"/>
  <c r="AR10" i="1"/>
  <c r="AT12" i="1"/>
  <c r="BD14" i="1"/>
  <c r="AV7" i="1"/>
  <c r="AY11" i="1"/>
  <c r="BB15" i="1"/>
  <c r="BH10" i="1"/>
  <c r="BH17" i="1"/>
  <c r="BP26" i="1"/>
  <c r="AS11" i="1"/>
  <c r="AU7" i="1"/>
  <c r="AV9" i="1"/>
  <c r="BB10" i="1"/>
  <c r="BC12" i="1"/>
  <c r="AW16" i="1"/>
  <c r="BA8" i="1"/>
  <c r="AT10" i="1"/>
  <c r="AU12" i="1"/>
  <c r="AV14" i="1"/>
  <c r="BJ7" i="1"/>
  <c r="BH13" i="1"/>
  <c r="BT7" i="1"/>
  <c r="BL30" i="1"/>
  <c r="AS8" i="1"/>
  <c r="AY9" i="1"/>
  <c r="AU10" i="1"/>
  <c r="AZ11" i="1"/>
  <c r="AV12" i="1"/>
  <c r="AR13" i="1"/>
  <c r="BA13" i="1"/>
  <c r="AX14" i="1"/>
  <c r="BC15" i="1"/>
  <c r="AY16" i="1"/>
  <c r="AY17" i="1"/>
  <c r="AX18" i="1"/>
  <c r="BK7" i="1"/>
  <c r="BJ8" i="1"/>
  <c r="BK9" i="1"/>
  <c r="BK10" i="1"/>
  <c r="BJ11" i="1"/>
  <c r="BJ12" i="1"/>
  <c r="BI13" i="1"/>
  <c r="BJ14" i="1"/>
  <c r="BJ15" i="1"/>
  <c r="BI16" i="1"/>
  <c r="BI17" i="1"/>
  <c r="BH18" i="1"/>
  <c r="BV7" i="1"/>
  <c r="BL29" i="1"/>
  <c r="BU15" i="1"/>
  <c r="BV12" i="1"/>
  <c r="BT10" i="1"/>
  <c r="BU7" i="1"/>
  <c r="BU14" i="1"/>
  <c r="BV11" i="1"/>
  <c r="BT9" i="1"/>
  <c r="BT14" i="1"/>
  <c r="BU11" i="1"/>
  <c r="BV8" i="1"/>
  <c r="AR8" i="1"/>
  <c r="AW9" i="1"/>
  <c r="BC10" i="1"/>
  <c r="BD12" i="1"/>
  <c r="AZ13" i="1"/>
  <c r="AS15" i="1"/>
  <c r="AX16" i="1"/>
  <c r="AV17" i="1"/>
  <c r="AW18" i="1"/>
  <c r="BI8" i="1"/>
  <c r="BI9" i="1"/>
  <c r="BI11" i="1"/>
  <c r="BI12" i="1"/>
  <c r="BH14" i="1"/>
  <c r="BG15" i="1"/>
  <c r="BH16" i="1"/>
  <c r="BG18" i="1"/>
  <c r="BT11" i="1"/>
  <c r="BV15" i="1"/>
  <c r="BN20" i="1"/>
  <c r="BQ21" i="1"/>
  <c r="BG23" i="1"/>
  <c r="BJ24" i="1"/>
  <c r="BM25" i="1"/>
  <c r="BF28" i="1"/>
  <c r="BI29" i="1"/>
  <c r="BO31" i="1"/>
  <c r="AW7" i="1"/>
  <c r="BB8" i="1"/>
  <c r="BD10" i="1"/>
  <c r="AT15" i="1"/>
  <c r="BV26" i="1"/>
  <c r="BT24" i="1"/>
  <c r="BU21" i="1"/>
  <c r="BV18" i="1"/>
  <c r="BV25" i="1"/>
  <c r="BT23" i="1"/>
  <c r="BU20" i="1"/>
  <c r="BV17" i="1"/>
  <c r="BU25" i="1"/>
  <c r="BV22" i="1"/>
  <c r="BT20" i="1"/>
  <c r="BU17" i="1"/>
  <c r="BT25" i="1"/>
  <c r="BQ20" i="1"/>
  <c r="BG22" i="1"/>
  <c r="BJ23" i="1"/>
  <c r="BM24" i="1"/>
  <c r="BP25" i="1"/>
  <c r="BF27" i="1"/>
  <c r="BI28" i="1"/>
  <c r="BO30" i="1"/>
  <c r="BR31" i="1"/>
  <c r="AX7" i="1"/>
  <c r="AT8" i="1"/>
  <c r="BD8" i="1"/>
  <c r="AZ9" i="1"/>
  <c r="AV10" i="1"/>
  <c r="AR11" i="1"/>
  <c r="BA11" i="1"/>
  <c r="AW12" i="1"/>
  <c r="AS13" i="1"/>
  <c r="BC13" i="1"/>
  <c r="AY14" i="1"/>
  <c r="AU15" i="1"/>
  <c r="BD15" i="1"/>
  <c r="AZ16" i="1"/>
  <c r="AZ17" i="1"/>
  <c r="AY18" i="1"/>
  <c r="BM7" i="1"/>
  <c r="BM8" i="1"/>
  <c r="BL9" i="1"/>
  <c r="BL10" i="1"/>
  <c r="BK11" i="1"/>
  <c r="BL12" i="1"/>
  <c r="BL13" i="1"/>
  <c r="BK14" i="1"/>
  <c r="BK15" i="1"/>
  <c r="BJ16" i="1"/>
  <c r="BK17" i="1"/>
  <c r="BK18" i="1"/>
  <c r="BT8" i="1"/>
  <c r="BU12" i="1"/>
  <c r="BT17" i="1"/>
  <c r="BV21" i="1"/>
  <c r="BT26" i="1"/>
  <c r="BR20" i="1"/>
  <c r="BH22" i="1"/>
  <c r="BK23" i="1"/>
  <c r="BN24" i="1"/>
  <c r="BQ25" i="1"/>
  <c r="BG27" i="1"/>
  <c r="BJ28" i="1"/>
  <c r="BM29" i="1"/>
  <c r="BP31" i="1"/>
  <c r="BH31" i="1"/>
  <c r="BM30" i="1"/>
  <c r="BR29" i="1"/>
  <c r="BJ29" i="1"/>
  <c r="BO28" i="1"/>
  <c r="BG28" i="1"/>
  <c r="BL27" i="1"/>
  <c r="BQ26" i="1"/>
  <c r="BI26" i="1"/>
  <c r="BN25" i="1"/>
  <c r="BF25" i="1"/>
  <c r="BK24" i="1"/>
  <c r="BP23" i="1"/>
  <c r="BH23" i="1"/>
  <c r="BM22" i="1"/>
  <c r="BR21" i="1"/>
  <c r="BJ21" i="1"/>
  <c r="BO20" i="1"/>
  <c r="BG20" i="1"/>
  <c r="BM31" i="1"/>
  <c r="BR30" i="1"/>
  <c r="BJ30" i="1"/>
  <c r="BO29" i="1"/>
  <c r="BG29" i="1"/>
  <c r="BL28" i="1"/>
  <c r="BQ27" i="1"/>
  <c r="BI27" i="1"/>
  <c r="BN26" i="1"/>
  <c r="BF26" i="1"/>
  <c r="BK25" i="1"/>
  <c r="BP24" i="1"/>
  <c r="BH24" i="1"/>
  <c r="BM23" i="1"/>
  <c r="BR22" i="1"/>
  <c r="BJ22" i="1"/>
  <c r="BO21" i="1"/>
  <c r="BG21" i="1"/>
  <c r="BL20" i="1"/>
  <c r="BL31" i="1"/>
  <c r="BQ30" i="1"/>
  <c r="BI30" i="1"/>
  <c r="BN29" i="1"/>
  <c r="BF29" i="1"/>
  <c r="BK28" i="1"/>
  <c r="BP27" i="1"/>
  <c r="BH27" i="1"/>
  <c r="BM26" i="1"/>
  <c r="BR25" i="1"/>
  <c r="BJ25" i="1"/>
  <c r="BO24" i="1"/>
  <c r="BG24" i="1"/>
  <c r="BL23" i="1"/>
  <c r="BQ22" i="1"/>
  <c r="BI22" i="1"/>
  <c r="BN21" i="1"/>
  <c r="BF21" i="1"/>
  <c r="BK20" i="1"/>
  <c r="BQ31" i="1"/>
  <c r="BI31" i="1"/>
  <c r="BN30" i="1"/>
  <c r="BF30" i="1"/>
  <c r="BK29" i="1"/>
  <c r="BP28" i="1"/>
  <c r="BH28" i="1"/>
  <c r="BM27" i="1"/>
  <c r="BR26" i="1"/>
  <c r="BJ26" i="1"/>
  <c r="BO25" i="1"/>
  <c r="BG25" i="1"/>
  <c r="BL24" i="1"/>
  <c r="BQ23" i="1"/>
  <c r="BI23" i="1"/>
  <c r="BN22" i="1"/>
  <c r="BF22" i="1"/>
  <c r="BK21" i="1"/>
  <c r="BP20" i="1"/>
  <c r="BH20" i="1"/>
  <c r="BH21" i="1"/>
  <c r="BK22" i="1"/>
  <c r="BN23" i="1"/>
  <c r="BQ24" i="1"/>
  <c r="BG26" i="1"/>
  <c r="BJ27" i="1"/>
  <c r="BM28" i="1"/>
  <c r="BP29" i="1"/>
  <c r="BF31" i="1"/>
  <c r="AY7" i="1"/>
  <c r="BA9" i="1"/>
  <c r="AU13" i="1"/>
  <c r="AZ14" i="1"/>
  <c r="AV15" i="1"/>
  <c r="BA16" i="1"/>
  <c r="BB18" i="1"/>
  <c r="BT13" i="1"/>
  <c r="BA7" i="1"/>
  <c r="AS9" i="1"/>
  <c r="AX10" i="1"/>
  <c r="BC11" i="1"/>
  <c r="AR14" i="1"/>
  <c r="AW15" i="1"/>
  <c r="BD16" i="1"/>
  <c r="BO7" i="1"/>
  <c r="BO10" i="1"/>
  <c r="BO13" i="1"/>
  <c r="BN15" i="1"/>
  <c r="BM17" i="1"/>
  <c r="BU9" i="1"/>
  <c r="BI21" i="1"/>
  <c r="BR24" i="1"/>
  <c r="BK27" i="1"/>
  <c r="BQ29" i="1"/>
  <c r="BG31" i="1"/>
  <c r="AR9" i="1"/>
  <c r="AW10" i="1"/>
  <c r="BD13" i="1"/>
  <c r="AR16" i="1"/>
  <c r="BU8" i="1"/>
  <c r="AR7" i="1"/>
  <c r="AW8" i="1"/>
  <c r="BB9" i="1"/>
  <c r="AT11" i="1"/>
  <c r="AZ12" i="1"/>
  <c r="AV13" i="1"/>
  <c r="BA14" i="1"/>
  <c r="AS16" i="1"/>
  <c r="BC17" i="1"/>
  <c r="BC18" i="1"/>
  <c r="BP8" i="1"/>
  <c r="BP9" i="1"/>
  <c r="BO11" i="1"/>
  <c r="BN12" i="1"/>
  <c r="BO14" i="1"/>
  <c r="BN16" i="1"/>
  <c r="BN18" i="1"/>
  <c r="BU13" i="1"/>
  <c r="BF20" i="1"/>
  <c r="BL22" i="1"/>
  <c r="BO23" i="1"/>
  <c r="BH26" i="1"/>
  <c r="BN28" i="1"/>
  <c r="AS7" i="1"/>
  <c r="BB7" i="1"/>
  <c r="AX8" i="1"/>
  <c r="AT9" i="1"/>
  <c r="BC9" i="1"/>
  <c r="AY10" i="1"/>
  <c r="AU11" i="1"/>
  <c r="AR12" i="1"/>
  <c r="BA12" i="1"/>
  <c r="AW13" i="1"/>
  <c r="AS14" i="1"/>
  <c r="BB14" i="1"/>
  <c r="AX15" i="1"/>
  <c r="AT16" i="1"/>
  <c r="AR17" i="1"/>
  <c r="BD17" i="1"/>
  <c r="BQ8" i="1"/>
  <c r="BQ11" i="1"/>
  <c r="BP13" i="1"/>
  <c r="BO15" i="1"/>
  <c r="BO18" i="1"/>
  <c r="BT19" i="1"/>
  <c r="BI20" i="1"/>
  <c r="BO22" i="1"/>
  <c r="BR23" i="1"/>
  <c r="BH25" i="1"/>
  <c r="BK26" i="1"/>
  <c r="BN27" i="1"/>
  <c r="BQ28" i="1"/>
  <c r="BG30" i="1"/>
  <c r="BJ31" i="1"/>
  <c r="AY20" i="1"/>
  <c r="AT21" i="1"/>
  <c r="BB21" i="1"/>
  <c r="AW22" i="1"/>
  <c r="AR23" i="1"/>
  <c r="AZ23" i="1"/>
  <c r="AU24" i="1"/>
  <c r="BC24" i="1"/>
  <c r="AX25" i="1"/>
  <c r="AS26" i="1"/>
  <c r="BA26" i="1"/>
  <c r="AV27" i="1"/>
  <c r="BD27" i="1"/>
  <c r="AY28" i="1"/>
  <c r="AT29" i="1"/>
  <c r="BB29" i="1"/>
  <c r="AW30" i="1"/>
  <c r="AR31" i="1"/>
  <c r="AZ31" i="1"/>
  <c r="AT20" i="1"/>
  <c r="BB20" i="1"/>
  <c r="AW21" i="1"/>
  <c r="AR22" i="1"/>
  <c r="AZ22" i="1"/>
  <c r="AU23" i="1"/>
  <c r="BC23" i="1"/>
  <c r="AX24" i="1"/>
  <c r="AS25" i="1"/>
  <c r="BA25" i="1"/>
  <c r="AV26" i="1"/>
  <c r="BD26" i="1"/>
  <c r="AY27" i="1"/>
  <c r="AT28" i="1"/>
  <c r="BB28" i="1"/>
  <c r="AW29" i="1"/>
  <c r="AR30" i="1"/>
  <c r="AZ30" i="1"/>
  <c r="AU31" i="1"/>
  <c r="BC31" i="1"/>
  <c r="AU20" i="1"/>
  <c r="BC20" i="1"/>
  <c r="AX21" i="1"/>
  <c r="AS22" i="1"/>
  <c r="BA22" i="1"/>
  <c r="AV23" i="1"/>
  <c r="BD23" i="1"/>
  <c r="AY24" i="1"/>
  <c r="AT25" i="1"/>
  <c r="BB25" i="1"/>
  <c r="AW26" i="1"/>
  <c r="AR27" i="1"/>
  <c r="AZ27" i="1"/>
  <c r="AU28" i="1"/>
  <c r="BC28" i="1"/>
  <c r="AX29" i="1"/>
  <c r="AS30" i="1"/>
  <c r="BA30" i="1"/>
  <c r="AV31" i="1"/>
  <c r="BD31" i="1"/>
  <c r="AX20" i="1"/>
  <c r="AS21" i="1"/>
  <c r="BA21" i="1"/>
  <c r="AV22" i="1"/>
  <c r="BD22" i="1"/>
  <c r="AY23" i="1"/>
  <c r="AT24" i="1"/>
  <c r="BB24" i="1"/>
  <c r="AW25" i="1"/>
  <c r="AR26" i="1"/>
  <c r="AZ26" i="1"/>
  <c r="AU27" i="1"/>
  <c r="BC27" i="1"/>
  <c r="AX28" i="1"/>
  <c r="AS29" i="1"/>
  <c r="BA29" i="1"/>
  <c r="AV30" i="1"/>
  <c r="BD30" i="1"/>
  <c r="I38" i="1"/>
  <c r="AG35" i="1"/>
  <c r="AK40" i="1"/>
  <c r="AI41" i="1"/>
  <c r="AK38" i="1"/>
  <c r="AF43" i="1"/>
  <c r="AI37" i="1"/>
  <c r="AF40" i="1"/>
  <c r="T35" i="1"/>
  <c r="F35" i="1"/>
  <c r="B53" i="1"/>
  <c r="AK35" i="1"/>
  <c r="AD36" i="1"/>
  <c r="AI42" i="1"/>
  <c r="T43" i="1"/>
  <c r="AH37" i="1"/>
  <c r="AE35" i="1"/>
  <c r="AD38" i="1"/>
  <c r="AJ41" i="1"/>
  <c r="AC38" i="1"/>
  <c r="AD40" i="1"/>
  <c r="W36" i="1"/>
  <c r="I36" i="1"/>
  <c r="AD37" i="1"/>
  <c r="AG38" i="1"/>
  <c r="C39" i="1"/>
  <c r="Q39" i="1" s="1"/>
  <c r="K39" i="1"/>
  <c r="Y39" i="1"/>
  <c r="G40" i="1"/>
  <c r="U40" i="1"/>
  <c r="C41" i="1"/>
  <c r="K41" i="1"/>
  <c r="Y41" i="1" s="1"/>
  <c r="AF42" i="1"/>
  <c r="J43" i="1"/>
  <c r="AE37" i="1"/>
  <c r="E38" i="1"/>
  <c r="S39" i="1"/>
  <c r="AB41" i="1"/>
  <c r="T42" i="1"/>
  <c r="AD35" i="1"/>
  <c r="AE40" i="1"/>
  <c r="AF39" i="1"/>
  <c r="U35" i="1"/>
  <c r="C36" i="1"/>
  <c r="Q36" i="1" s="1"/>
  <c r="AD41" i="1"/>
  <c r="AI39" i="1"/>
  <c r="P39" i="1"/>
  <c r="H35" i="1"/>
  <c r="V35" i="1"/>
  <c r="K36" i="1"/>
  <c r="F37" i="1"/>
  <c r="AE39" i="1"/>
  <c r="I40" i="1"/>
  <c r="E41" i="1"/>
  <c r="AH39" i="1"/>
  <c r="P41" i="1"/>
  <c r="B43" i="1"/>
  <c r="AG39" i="1"/>
  <c r="AJ42" i="1"/>
  <c r="C53" i="1"/>
  <c r="AP43" i="1"/>
  <c r="B25" i="1"/>
  <c r="S36" i="1"/>
  <c r="R37" i="1"/>
  <c r="U38" i="1"/>
  <c r="AH38" i="1"/>
  <c r="AD39" i="1"/>
  <c r="R41" i="1"/>
  <c r="K43" i="1"/>
  <c r="Y43" i="1" s="1"/>
  <c r="B36" i="1"/>
  <c r="Q37" i="1"/>
  <c r="T38" i="1"/>
  <c r="AF38" i="1"/>
  <c r="W39" i="1"/>
  <c r="I35" i="1"/>
  <c r="R36" i="1"/>
  <c r="T39" i="1"/>
  <c r="AB40" i="1"/>
  <c r="AJ40" i="1"/>
  <c r="AF41" i="1"/>
  <c r="V38" i="1"/>
  <c r="C40" i="1"/>
  <c r="P40" i="1"/>
  <c r="W42" i="1"/>
  <c r="C43" i="1"/>
  <c r="AO37" i="1"/>
  <c r="AP37" i="1" s="1"/>
  <c r="J35" i="1"/>
  <c r="V37" i="1"/>
  <c r="Q38" i="1"/>
  <c r="Y38" i="1"/>
  <c r="U39" i="1"/>
  <c r="G41" i="1"/>
  <c r="C35" i="1"/>
  <c r="W37" i="1"/>
  <c r="G42" i="1"/>
  <c r="X42" i="1"/>
  <c r="AD43" i="1"/>
  <c r="F36" i="1"/>
  <c r="T36" i="1" s="1"/>
  <c r="R38" i="1"/>
  <c r="V39" i="1"/>
  <c r="R40" i="1"/>
  <c r="H41" i="1"/>
  <c r="C42" i="1"/>
  <c r="Q42" i="1" s="1"/>
  <c r="K42" i="1"/>
  <c r="G43" i="1"/>
  <c r="U43" i="1"/>
  <c r="S43" i="1"/>
  <c r="Q35" i="1"/>
  <c r="V36" i="1"/>
  <c r="E43" i="1"/>
  <c r="R35" i="1"/>
  <c r="B54" i="1"/>
  <c r="C54" i="1" s="1"/>
  <c r="G36" i="1"/>
  <c r="U36" i="1" s="1"/>
  <c r="J37" i="1"/>
  <c r="X37" i="1" s="1"/>
  <c r="S40" i="1"/>
  <c r="W41" i="1"/>
  <c r="D42" i="1"/>
  <c r="H43" i="1"/>
  <c r="V43" i="1" s="1"/>
  <c r="J36" i="1"/>
  <c r="Y37" i="1"/>
  <c r="V40" i="1"/>
  <c r="AH40" i="1"/>
  <c r="S35" i="1"/>
  <c r="AH36" i="1"/>
  <c r="AC37" i="1"/>
  <c r="AK37" i="1"/>
  <c r="B39" i="1"/>
  <c r="J39" i="1"/>
  <c r="T40" i="1"/>
  <c r="X41" i="1"/>
  <c r="E42" i="1"/>
  <c r="S42" i="1" s="1"/>
  <c r="I43" i="1"/>
  <c r="R39" i="1"/>
  <c r="V42" i="1"/>
  <c r="R43" i="1"/>
  <c r="P67" i="1"/>
  <c r="B67" i="1"/>
  <c r="B42" i="1"/>
  <c r="F54" i="1"/>
  <c r="Q54" i="1"/>
  <c r="B35" i="1"/>
  <c r="P35" i="1" s="1"/>
  <c r="AK42" i="1" l="1"/>
  <c r="AI35" i="1"/>
  <c r="AI44" i="1" s="1"/>
  <c r="W35" i="1"/>
  <c r="AI40" i="1"/>
  <c r="AK36" i="1"/>
  <c r="AJ43" i="1"/>
  <c r="AC41" i="1"/>
  <c r="AB39" i="1"/>
  <c r="AB36" i="1"/>
  <c r="AL36" i="1" s="1"/>
  <c r="P36" i="1"/>
  <c r="P44" i="1" s="1"/>
  <c r="AB43" i="1"/>
  <c r="Y36" i="1"/>
  <c r="AE38" i="1"/>
  <c r="AL38" i="1" s="1"/>
  <c r="P43" i="1"/>
  <c r="Q41" i="1"/>
  <c r="Z41" i="1" s="1"/>
  <c r="AI36" i="1"/>
  <c r="AJ39" i="1"/>
  <c r="X39" i="1"/>
  <c r="AJ36" i="1"/>
  <c r="AI43" i="1"/>
  <c r="AD42" i="1"/>
  <c r="AD44" i="1" s="1"/>
  <c r="R42" i="1"/>
  <c r="R44" i="1" s="1"/>
  <c r="AH41" i="1"/>
  <c r="AJ35" i="1"/>
  <c r="AC43" i="1"/>
  <c r="C59" i="1"/>
  <c r="AH35" i="1"/>
  <c r="U44" i="1"/>
  <c r="AG40" i="1"/>
  <c r="AK43" i="1"/>
  <c r="AK44" i="1" s="1"/>
  <c r="AB42" i="1"/>
  <c r="AG42" i="1"/>
  <c r="AC35" i="1"/>
  <c r="Q43" i="1"/>
  <c r="AF36" i="1"/>
  <c r="AH43" i="1"/>
  <c r="AE42" i="1"/>
  <c r="AE44" i="1" s="1"/>
  <c r="P42" i="1"/>
  <c r="Z40" i="1"/>
  <c r="U42" i="1"/>
  <c r="AE41" i="1"/>
  <c r="AL41" i="1"/>
  <c r="AK39" i="1"/>
  <c r="AI38" i="1"/>
  <c r="S38" i="1"/>
  <c r="Z38" i="1" s="1"/>
  <c r="AC42" i="1"/>
  <c r="AL40" i="1"/>
  <c r="Z39" i="1"/>
  <c r="B97" i="1"/>
  <c r="P97" i="1"/>
  <c r="Q84" i="1"/>
  <c r="F84" i="1"/>
  <c r="AJ37" i="1"/>
  <c r="AE43" i="1"/>
  <c r="AG43" i="1"/>
  <c r="AG41" i="1"/>
  <c r="U41" i="1"/>
  <c r="AC40" i="1"/>
  <c r="S41" i="1"/>
  <c r="S44" i="1" s="1"/>
  <c r="AF37" i="1"/>
  <c r="AL37" i="1" s="1"/>
  <c r="AF35" i="1"/>
  <c r="AF44" i="1" s="1"/>
  <c r="W38" i="1"/>
  <c r="X36" i="1"/>
  <c r="AC36" i="1"/>
  <c r="W43" i="1"/>
  <c r="AB35" i="1"/>
  <c r="AG36" i="1"/>
  <c r="Y42" i="1"/>
  <c r="B52" i="1"/>
  <c r="AO36" i="1"/>
  <c r="X35" i="1"/>
  <c r="W40" i="1"/>
  <c r="T37" i="1"/>
  <c r="T44" i="1" s="1"/>
  <c r="X43" i="1"/>
  <c r="AK41" i="1"/>
  <c r="AC39" i="1"/>
  <c r="V41" i="1"/>
  <c r="V44" i="1" s="1"/>
  <c r="Q40" i="1"/>
  <c r="Q44" i="1" s="1"/>
  <c r="AG44" i="1"/>
  <c r="C47" i="1" l="1"/>
  <c r="N41" i="1"/>
  <c r="M41" i="1"/>
  <c r="N38" i="1"/>
  <c r="M38" i="1"/>
  <c r="H47" i="1"/>
  <c r="E45" i="1"/>
  <c r="E47" i="1"/>
  <c r="D45" i="1"/>
  <c r="D47" i="1"/>
  <c r="B47" i="1"/>
  <c r="B45" i="1"/>
  <c r="F45" i="1"/>
  <c r="F47" i="1"/>
  <c r="AB44" i="1"/>
  <c r="AL35" i="1"/>
  <c r="G45" i="1"/>
  <c r="G47" i="1"/>
  <c r="Y44" i="1"/>
  <c r="Z42" i="1"/>
  <c r="AL42" i="1"/>
  <c r="AH44" i="1"/>
  <c r="H45" i="1" s="1"/>
  <c r="Z43" i="1"/>
  <c r="M40" i="1"/>
  <c r="N40" i="1"/>
  <c r="AL43" i="1"/>
  <c r="X44" i="1"/>
  <c r="AB123" i="1"/>
  <c r="Z37" i="1"/>
  <c r="C52" i="1"/>
  <c r="C58" i="1"/>
  <c r="AJ44" i="1"/>
  <c r="AP36" i="1"/>
  <c r="AP42" i="1"/>
  <c r="AO43" i="1" s="1"/>
  <c r="M39" i="1"/>
  <c r="N39" i="1"/>
  <c r="AC44" i="1"/>
  <c r="C45" i="1" s="1"/>
  <c r="Z36" i="1"/>
  <c r="AL39" i="1"/>
  <c r="W44" i="1"/>
  <c r="Z35" i="1"/>
  <c r="AO42" i="1" l="1"/>
  <c r="B58" i="1"/>
  <c r="M37" i="1"/>
  <c r="N37" i="1"/>
  <c r="K45" i="1"/>
  <c r="K47" i="1"/>
  <c r="N35" i="1"/>
  <c r="M35" i="1"/>
  <c r="M42" i="1"/>
  <c r="N42" i="1"/>
  <c r="I47" i="1"/>
  <c r="I45" i="1"/>
  <c r="J45" i="1"/>
  <c r="J47" i="1"/>
  <c r="N36" i="1"/>
  <c r="M36" i="1"/>
  <c r="B59" i="1"/>
  <c r="AL44" i="1" a="1"/>
  <c r="AL44" i="1" s="1"/>
  <c r="M43" i="1"/>
  <c r="N43" i="1"/>
  <c r="L45" i="1" l="1"/>
  <c r="K46" i="1" s="1"/>
  <c r="Z55" i="1" l="1"/>
  <c r="O58" i="1"/>
  <c r="Z57" i="1"/>
  <c r="O57" i="1"/>
  <c r="O56" i="1"/>
  <c r="O55" i="1"/>
  <c r="Z58" i="1"/>
  <c r="Z56" i="1"/>
  <c r="O54" i="1"/>
  <c r="O60" i="1"/>
  <c r="Z52" i="1"/>
  <c r="O59" i="1"/>
  <c r="Z60" i="1"/>
  <c r="Z54" i="1"/>
  <c r="Z59" i="1"/>
  <c r="Z53" i="1"/>
  <c r="O52" i="1"/>
  <c r="O53" i="1"/>
  <c r="H46" i="1"/>
  <c r="B46" i="1"/>
  <c r="C46" i="1"/>
  <c r="G46" i="1"/>
  <c r="F46" i="1"/>
  <c r="D46" i="1"/>
  <c r="E46" i="1"/>
  <c r="I46" i="1"/>
  <c r="J46" i="1"/>
  <c r="H56" i="1" l="1"/>
  <c r="S56" i="1"/>
  <c r="H58" i="1"/>
  <c r="H57" i="1"/>
  <c r="S55" i="1"/>
  <c r="S58" i="1"/>
  <c r="S57" i="1"/>
  <c r="H55" i="1"/>
  <c r="H60" i="1"/>
  <c r="S53" i="1"/>
  <c r="S52" i="1"/>
  <c r="S59" i="1"/>
  <c r="S54" i="1"/>
  <c r="H53" i="1"/>
  <c r="H59" i="1"/>
  <c r="S60" i="1"/>
  <c r="H52" i="1"/>
  <c r="H54" i="1"/>
  <c r="K68" i="1"/>
  <c r="Y68" i="1"/>
  <c r="R56" i="1"/>
  <c r="G56" i="1"/>
  <c r="G55" i="1"/>
  <c r="R57" i="1"/>
  <c r="G58" i="1"/>
  <c r="R55" i="1"/>
  <c r="R58" i="1"/>
  <c r="G57" i="1"/>
  <c r="R54" i="1"/>
  <c r="R53" i="1"/>
  <c r="R59" i="1"/>
  <c r="R52" i="1"/>
  <c r="R60" i="1"/>
  <c r="G52" i="1"/>
  <c r="G53" i="1"/>
  <c r="G60" i="1"/>
  <c r="G59" i="1"/>
  <c r="G54" i="1"/>
  <c r="Y69" i="1"/>
  <c r="K69" i="1"/>
  <c r="Q55" i="1"/>
  <c r="Q58" i="1"/>
  <c r="Q56" i="1"/>
  <c r="F57" i="1"/>
  <c r="F56" i="1"/>
  <c r="F58" i="1"/>
  <c r="Q57" i="1"/>
  <c r="F55" i="1"/>
  <c r="F59" i="1"/>
  <c r="F53" i="1"/>
  <c r="Q60" i="1"/>
  <c r="F52" i="1"/>
  <c r="Q59" i="1"/>
  <c r="F60" i="1"/>
  <c r="Q52" i="1"/>
  <c r="Q53" i="1"/>
  <c r="K72" i="1"/>
  <c r="Y72" i="1"/>
  <c r="K70" i="1"/>
  <c r="Y70" i="1"/>
  <c r="N58" i="1"/>
  <c r="Y58" i="1"/>
  <c r="Y57" i="1"/>
  <c r="N56" i="1"/>
  <c r="Y55" i="1"/>
  <c r="Y56" i="1"/>
  <c r="N57" i="1"/>
  <c r="N55" i="1"/>
  <c r="Y60" i="1"/>
  <c r="Y53" i="1"/>
  <c r="N53" i="1"/>
  <c r="N59" i="1"/>
  <c r="N52" i="1"/>
  <c r="N54" i="1"/>
  <c r="N60" i="1"/>
  <c r="Y54" i="1"/>
  <c r="Y59" i="1"/>
  <c r="Y52" i="1"/>
  <c r="W55" i="1"/>
  <c r="W56" i="1"/>
  <c r="W58" i="1"/>
  <c r="L55" i="1"/>
  <c r="W57" i="1"/>
  <c r="L56" i="1"/>
  <c r="L58" i="1"/>
  <c r="L57" i="1"/>
  <c r="W54" i="1"/>
  <c r="W60" i="1"/>
  <c r="L52" i="1"/>
  <c r="W53" i="1"/>
  <c r="W59" i="1"/>
  <c r="W52" i="1"/>
  <c r="L54" i="1"/>
  <c r="L59" i="1"/>
  <c r="L53" i="1"/>
  <c r="L60" i="1"/>
  <c r="K55" i="1"/>
  <c r="K56" i="1"/>
  <c r="V56" i="1"/>
  <c r="K58" i="1"/>
  <c r="V55" i="1"/>
  <c r="V58" i="1"/>
  <c r="K57" i="1"/>
  <c r="V57" i="1"/>
  <c r="V59" i="1"/>
  <c r="K52" i="1"/>
  <c r="K53" i="1"/>
  <c r="K60" i="1"/>
  <c r="V52" i="1"/>
  <c r="K54" i="1"/>
  <c r="V60" i="1"/>
  <c r="V54" i="1"/>
  <c r="K59" i="1"/>
  <c r="V53" i="1"/>
  <c r="M57" i="1"/>
  <c r="X57" i="1"/>
  <c r="M56" i="1"/>
  <c r="M55" i="1"/>
  <c r="X56" i="1"/>
  <c r="X58" i="1"/>
  <c r="X55" i="1"/>
  <c r="M58" i="1"/>
  <c r="M59" i="1"/>
  <c r="M53" i="1"/>
  <c r="M54" i="1"/>
  <c r="X60" i="1"/>
  <c r="X59" i="1"/>
  <c r="X52" i="1"/>
  <c r="X53" i="1"/>
  <c r="X54" i="1"/>
  <c r="M60" i="1"/>
  <c r="M52" i="1"/>
  <c r="K66" i="1"/>
  <c r="Y66" i="1"/>
  <c r="K73" i="1"/>
  <c r="Y73" i="1" s="1"/>
  <c r="K71" i="1"/>
  <c r="U57" i="1"/>
  <c r="U56" i="1"/>
  <c r="J55" i="1"/>
  <c r="J57" i="1"/>
  <c r="U55" i="1"/>
  <c r="J56" i="1"/>
  <c r="J58" i="1"/>
  <c r="U58" i="1"/>
  <c r="U52" i="1"/>
  <c r="J53" i="1"/>
  <c r="J54" i="1"/>
  <c r="J59" i="1"/>
  <c r="U53" i="1"/>
  <c r="U54" i="1"/>
  <c r="J52" i="1"/>
  <c r="J60" i="1"/>
  <c r="U60" i="1"/>
  <c r="U59" i="1"/>
  <c r="T58" i="1"/>
  <c r="I57" i="1"/>
  <c r="T56" i="1"/>
  <c r="I55" i="1"/>
  <c r="T55" i="1"/>
  <c r="T57" i="1"/>
  <c r="I56" i="1"/>
  <c r="I58" i="1"/>
  <c r="I52" i="1"/>
  <c r="T59" i="1"/>
  <c r="T52" i="1"/>
  <c r="I54" i="1"/>
  <c r="T54" i="1"/>
  <c r="I60" i="1"/>
  <c r="I53" i="1"/>
  <c r="T60" i="1"/>
  <c r="I59" i="1"/>
  <c r="T53" i="1"/>
  <c r="K65" i="1"/>
  <c r="Y65" i="1" s="1"/>
  <c r="K67" i="1"/>
  <c r="Y67" i="1" s="1"/>
  <c r="T72" i="1" l="1"/>
  <c r="F72" i="1"/>
  <c r="H70" i="1"/>
  <c r="T68" i="1"/>
  <c r="F68" i="1"/>
  <c r="H67" i="1"/>
  <c r="C72" i="1"/>
  <c r="Q72" i="1" s="1"/>
  <c r="E67" i="1"/>
  <c r="S67" i="1"/>
  <c r="S68" i="1"/>
  <c r="E68" i="1"/>
  <c r="T69" i="1"/>
  <c r="F69" i="1"/>
  <c r="H73" i="1"/>
  <c r="V73" i="1" s="1"/>
  <c r="J72" i="1"/>
  <c r="X72" i="1"/>
  <c r="J69" i="1"/>
  <c r="X69" i="1" s="1"/>
  <c r="B68" i="1"/>
  <c r="AK69" i="1"/>
  <c r="D68" i="1"/>
  <c r="R68" i="1" s="1"/>
  <c r="B71" i="1"/>
  <c r="E72" i="1"/>
  <c r="S72" i="1" s="1"/>
  <c r="I69" i="1"/>
  <c r="W69" i="1" s="1"/>
  <c r="AK65" i="1"/>
  <c r="AK73" i="1"/>
  <c r="G70" i="1"/>
  <c r="U70" i="1"/>
  <c r="H66" i="1"/>
  <c r="V66" i="1" s="1"/>
  <c r="J66" i="1"/>
  <c r="X66" i="1" s="1"/>
  <c r="B84" i="1"/>
  <c r="C84" i="1" s="1"/>
  <c r="C68" i="1"/>
  <c r="D72" i="1"/>
  <c r="R72" i="1" s="1"/>
  <c r="G67" i="1"/>
  <c r="U67" i="1"/>
  <c r="B73" i="1"/>
  <c r="P73" i="1" s="1"/>
  <c r="R66" i="1"/>
  <c r="D66" i="1"/>
  <c r="AK66" i="1"/>
  <c r="V71" i="1"/>
  <c r="H71" i="1"/>
  <c r="B69" i="1"/>
  <c r="P69" i="1"/>
  <c r="F66" i="1"/>
  <c r="T66" i="1" s="1"/>
  <c r="I65" i="1"/>
  <c r="W65" i="1"/>
  <c r="I66" i="1"/>
  <c r="W66" i="1" s="1"/>
  <c r="G73" i="1"/>
  <c r="U73" i="1"/>
  <c r="G71" i="1"/>
  <c r="H69" i="1"/>
  <c r="V69" i="1" s="1"/>
  <c r="J68" i="1"/>
  <c r="X68" i="1" s="1"/>
  <c r="B83" i="1"/>
  <c r="P65" i="1"/>
  <c r="B65" i="1"/>
  <c r="B70" i="1"/>
  <c r="Q73" i="1"/>
  <c r="C73" i="1"/>
  <c r="Q70" i="1"/>
  <c r="C70" i="1"/>
  <c r="R70" i="1"/>
  <c r="D70" i="1"/>
  <c r="C69" i="1"/>
  <c r="Q69" i="1"/>
  <c r="W67" i="1"/>
  <c r="I67" i="1"/>
  <c r="E66" i="1"/>
  <c r="S69" i="1"/>
  <c r="E69" i="1"/>
  <c r="I73" i="1"/>
  <c r="W73" i="1"/>
  <c r="W72" i="1"/>
  <c r="I72" i="1"/>
  <c r="I70" i="1"/>
  <c r="G66" i="1"/>
  <c r="U66" i="1" s="1"/>
  <c r="J73" i="1"/>
  <c r="X73" i="1"/>
  <c r="J70" i="1"/>
  <c r="AK70" i="1"/>
  <c r="C66" i="1"/>
  <c r="AK68" i="1"/>
  <c r="D71" i="1"/>
  <c r="S70" i="1"/>
  <c r="E70" i="1"/>
  <c r="W68" i="1"/>
  <c r="I68" i="1"/>
  <c r="Q67" i="1"/>
  <c r="C67" i="1"/>
  <c r="F67" i="1"/>
  <c r="T67" i="1"/>
  <c r="S71" i="1"/>
  <c r="E71" i="1"/>
  <c r="S73" i="1"/>
  <c r="E73" i="1"/>
  <c r="T73" i="1"/>
  <c r="F73" i="1"/>
  <c r="AK71" i="1"/>
  <c r="I71" i="1"/>
  <c r="G65" i="1"/>
  <c r="G69" i="1"/>
  <c r="U69" i="1" s="1"/>
  <c r="V68" i="1"/>
  <c r="H68" i="1"/>
  <c r="J67" i="1"/>
  <c r="B66" i="1"/>
  <c r="C65" i="1"/>
  <c r="Q65" i="1"/>
  <c r="R67" i="1"/>
  <c r="D67" i="1"/>
  <c r="F70" i="1"/>
  <c r="H72" i="1"/>
  <c r="V72" i="1" s="1"/>
  <c r="E65" i="1"/>
  <c r="S65" i="1"/>
  <c r="J71" i="1"/>
  <c r="X71" i="1" s="1"/>
  <c r="AK67" i="1"/>
  <c r="T65" i="1"/>
  <c r="F65" i="1"/>
  <c r="F71" i="1"/>
  <c r="Y71" i="1"/>
  <c r="Y74" i="1" s="1"/>
  <c r="G72" i="1"/>
  <c r="G68" i="1"/>
  <c r="V65" i="1"/>
  <c r="H65" i="1"/>
  <c r="J65" i="1"/>
  <c r="X65" i="1"/>
  <c r="AK72" i="1"/>
  <c r="B72" i="1"/>
  <c r="Q71" i="1"/>
  <c r="C71" i="1"/>
  <c r="D65" i="1"/>
  <c r="R65" i="1"/>
  <c r="R73" i="1"/>
  <c r="D73" i="1"/>
  <c r="R69" i="1"/>
  <c r="D69" i="1"/>
  <c r="K77" i="1" l="1"/>
  <c r="Z73" i="1"/>
  <c r="AJ70" i="1"/>
  <c r="AB72" i="1"/>
  <c r="AH65" i="1"/>
  <c r="AF71" i="1"/>
  <c r="AD67" i="1"/>
  <c r="AH68" i="1"/>
  <c r="AI70" i="1"/>
  <c r="AE66" i="1"/>
  <c r="AH71" i="1"/>
  <c r="AC68" i="1"/>
  <c r="AB68" i="1"/>
  <c r="AH67" i="1"/>
  <c r="AD73" i="1"/>
  <c r="V74" i="1"/>
  <c r="AF65" i="1"/>
  <c r="AJ71" i="1"/>
  <c r="AE71" i="1"/>
  <c r="AE70" i="1"/>
  <c r="X70" i="1"/>
  <c r="AI72" i="1"/>
  <c r="AI67" i="1"/>
  <c r="AC73" i="1"/>
  <c r="AJ68" i="1"/>
  <c r="AI66" i="1"/>
  <c r="AD68" i="1"/>
  <c r="AE68" i="1"/>
  <c r="AF68" i="1"/>
  <c r="AJ66" i="1"/>
  <c r="AJ69" i="1"/>
  <c r="AD71" i="1"/>
  <c r="AB70" i="1"/>
  <c r="AH70" i="1"/>
  <c r="AD65" i="1"/>
  <c r="AG72" i="1"/>
  <c r="AB66" i="1"/>
  <c r="AG65" i="1"/>
  <c r="AF67" i="1"/>
  <c r="R71" i="1"/>
  <c r="R74" i="1" s="1"/>
  <c r="AJ73" i="1"/>
  <c r="AI73" i="1"/>
  <c r="AC69" i="1"/>
  <c r="P70" i="1"/>
  <c r="Z70" i="1" s="1"/>
  <c r="AG71" i="1"/>
  <c r="AG67" i="1"/>
  <c r="AJ72" i="1"/>
  <c r="AE67" i="1"/>
  <c r="V70" i="1"/>
  <c r="AG68" i="1"/>
  <c r="AG69" i="1"/>
  <c r="AB73" i="1"/>
  <c r="AI69" i="1"/>
  <c r="U68" i="1"/>
  <c r="AC71" i="1"/>
  <c r="U72" i="1"/>
  <c r="AH72" i="1"/>
  <c r="P66" i="1"/>
  <c r="U65" i="1"/>
  <c r="AF73" i="1"/>
  <c r="AC67" i="1"/>
  <c r="AL67" i="1" s="1"/>
  <c r="AE69" i="1"/>
  <c r="AD70" i="1"/>
  <c r="AB65" i="1"/>
  <c r="U71" i="1"/>
  <c r="AF66" i="1"/>
  <c r="AH66" i="1"/>
  <c r="AE72" i="1"/>
  <c r="AF72" i="1"/>
  <c r="AC66" i="1"/>
  <c r="AH69" i="1"/>
  <c r="AC65" i="1"/>
  <c r="AI65" i="1"/>
  <c r="AF70" i="1"/>
  <c r="AJ67" i="1"/>
  <c r="AI71" i="1"/>
  <c r="AG66" i="1"/>
  <c r="Z69" i="1"/>
  <c r="AD72" i="1"/>
  <c r="AK74" i="1"/>
  <c r="K75" i="1" s="1"/>
  <c r="AB71" i="1"/>
  <c r="AH73" i="1"/>
  <c r="AC72" i="1"/>
  <c r="AE65" i="1"/>
  <c r="Q66" i="1"/>
  <c r="Q74" i="1" s="1"/>
  <c r="AD69" i="1"/>
  <c r="P72" i="1"/>
  <c r="AJ65" i="1"/>
  <c r="AJ74" i="1" s="1"/>
  <c r="T71" i="1"/>
  <c r="T70" i="1"/>
  <c r="T74" i="1" s="1"/>
  <c r="X67" i="1"/>
  <c r="X74" i="1" s="1"/>
  <c r="W71" i="1"/>
  <c r="AE73" i="1"/>
  <c r="AI68" i="1"/>
  <c r="W70" i="1"/>
  <c r="W74" i="1" s="1"/>
  <c r="S66" i="1"/>
  <c r="S74" i="1" s="1"/>
  <c r="AC70" i="1"/>
  <c r="C83" i="1"/>
  <c r="B82" i="1"/>
  <c r="C89" i="1"/>
  <c r="AG73" i="1"/>
  <c r="AB69" i="1"/>
  <c r="AL69" i="1" s="1"/>
  <c r="AD66" i="1"/>
  <c r="Q68" i="1"/>
  <c r="AG70" i="1"/>
  <c r="P71" i="1"/>
  <c r="Z71" i="1" s="1"/>
  <c r="P68" i="1"/>
  <c r="P74" i="1" s="1"/>
  <c r="AF69" i="1"/>
  <c r="V67" i="1"/>
  <c r="Z67" i="1" s="1"/>
  <c r="D77" i="1" l="1"/>
  <c r="N67" i="1"/>
  <c r="M67" i="1"/>
  <c r="C77" i="1"/>
  <c r="C75" i="1"/>
  <c r="E77" i="1"/>
  <c r="J75" i="1"/>
  <c r="J77" i="1"/>
  <c r="I77" i="1"/>
  <c r="B77" i="1"/>
  <c r="F75" i="1"/>
  <c r="F77" i="1"/>
  <c r="Z66" i="1"/>
  <c r="AL72" i="1"/>
  <c r="U74" i="1"/>
  <c r="Z72" i="1"/>
  <c r="AE74" i="1"/>
  <c r="E75" i="1" s="1"/>
  <c r="AL71" i="1"/>
  <c r="M71" i="1" s="1"/>
  <c r="AB74" i="1"/>
  <c r="B75" i="1" s="1"/>
  <c r="AL65" i="1"/>
  <c r="AL66" i="1"/>
  <c r="AL70" i="1"/>
  <c r="H77" i="1"/>
  <c r="AC74" i="1"/>
  <c r="AL68" i="1"/>
  <c r="N69" i="1"/>
  <c r="M69" i="1"/>
  <c r="AL73" i="1"/>
  <c r="N73" i="1"/>
  <c r="M73" i="1"/>
  <c r="M70" i="1"/>
  <c r="N70" i="1"/>
  <c r="AI74" i="1"/>
  <c r="I75" i="1" s="1"/>
  <c r="AD74" i="1"/>
  <c r="D75" i="1" s="1"/>
  <c r="AF74" i="1"/>
  <c r="N71" i="1"/>
  <c r="AH74" i="1"/>
  <c r="H75" i="1" s="1"/>
  <c r="Z68" i="1"/>
  <c r="C82" i="1"/>
  <c r="C88" i="1"/>
  <c r="B88" i="1" s="1"/>
  <c r="Z65" i="1"/>
  <c r="AG74" i="1"/>
  <c r="B89" i="1" l="1"/>
  <c r="M72" i="1"/>
  <c r="N72" i="1"/>
  <c r="M68" i="1"/>
  <c r="N68" i="1"/>
  <c r="G77" i="1"/>
  <c r="G75" i="1"/>
  <c r="M66" i="1"/>
  <c r="N66" i="1"/>
  <c r="N65" i="1"/>
  <c r="M65" i="1"/>
  <c r="AL74" i="1" a="1"/>
  <c r="AL74" i="1" s="1"/>
  <c r="L75" i="1" l="1"/>
  <c r="G76" i="1" s="1"/>
  <c r="V90" i="1" l="1"/>
  <c r="V87" i="1"/>
  <c r="K84" i="1"/>
  <c r="K88" i="1"/>
  <c r="K86" i="1"/>
  <c r="V84" i="1"/>
  <c r="V86" i="1"/>
  <c r="V88" i="1"/>
  <c r="K87" i="1"/>
  <c r="K90" i="1"/>
  <c r="V89" i="1"/>
  <c r="K82" i="1"/>
  <c r="V82" i="1"/>
  <c r="V83" i="1"/>
  <c r="K89" i="1"/>
  <c r="V85" i="1"/>
  <c r="K85" i="1"/>
  <c r="K83" i="1"/>
  <c r="K76" i="1"/>
  <c r="H76" i="1"/>
  <c r="I76" i="1"/>
  <c r="B76" i="1"/>
  <c r="E76" i="1"/>
  <c r="F76" i="1"/>
  <c r="D76" i="1"/>
  <c r="C76" i="1"/>
  <c r="J76" i="1"/>
  <c r="J87" i="1" l="1"/>
  <c r="J90" i="1"/>
  <c r="J88" i="1"/>
  <c r="J86" i="1"/>
  <c r="J84" i="1"/>
  <c r="U84" i="1"/>
  <c r="U87" i="1"/>
  <c r="U90" i="1"/>
  <c r="U86" i="1"/>
  <c r="U88" i="1"/>
  <c r="J83" i="1"/>
  <c r="J82" i="1"/>
  <c r="U89" i="1"/>
  <c r="J85" i="1"/>
  <c r="U85" i="1"/>
  <c r="U83" i="1"/>
  <c r="J89" i="1"/>
  <c r="U82" i="1"/>
  <c r="T88" i="1"/>
  <c r="I87" i="1"/>
  <c r="T86" i="1"/>
  <c r="I84" i="1"/>
  <c r="T84" i="1"/>
  <c r="I88" i="1"/>
  <c r="T87" i="1"/>
  <c r="I90" i="1"/>
  <c r="I86" i="1"/>
  <c r="T90" i="1"/>
  <c r="I82" i="1"/>
  <c r="I83" i="1"/>
  <c r="I85" i="1"/>
  <c r="T89" i="1"/>
  <c r="T82" i="1"/>
  <c r="I89" i="1"/>
  <c r="T83" i="1"/>
  <c r="T85" i="1"/>
  <c r="G102" i="1"/>
  <c r="U102" i="1" s="1"/>
  <c r="G99" i="1"/>
  <c r="Q90" i="1"/>
  <c r="Q86" i="1"/>
  <c r="F88" i="1"/>
  <c r="F90" i="1"/>
  <c r="Q88" i="1"/>
  <c r="Q87" i="1"/>
  <c r="F86" i="1"/>
  <c r="F87" i="1"/>
  <c r="F85" i="1"/>
  <c r="Q85" i="1"/>
  <c r="F89" i="1"/>
  <c r="F82" i="1"/>
  <c r="Q83" i="1"/>
  <c r="Q82" i="1"/>
  <c r="F83" i="1"/>
  <c r="Q89" i="1"/>
  <c r="W86" i="1"/>
  <c r="L84" i="1"/>
  <c r="W90" i="1"/>
  <c r="W84" i="1"/>
  <c r="W87" i="1"/>
  <c r="L86" i="1"/>
  <c r="L87" i="1"/>
  <c r="W88" i="1"/>
  <c r="L88" i="1"/>
  <c r="L90" i="1"/>
  <c r="L85" i="1"/>
  <c r="L82" i="1"/>
  <c r="L89" i="1"/>
  <c r="W89" i="1"/>
  <c r="L83" i="1"/>
  <c r="W85" i="1"/>
  <c r="W82" i="1"/>
  <c r="W83" i="1"/>
  <c r="G95" i="1"/>
  <c r="G101" i="1"/>
  <c r="U101" i="1"/>
  <c r="M87" i="1"/>
  <c r="M84" i="1"/>
  <c r="X84" i="1"/>
  <c r="X86" i="1"/>
  <c r="X87" i="1"/>
  <c r="M86" i="1"/>
  <c r="M90" i="1"/>
  <c r="M88" i="1"/>
  <c r="X88" i="1"/>
  <c r="X90" i="1"/>
  <c r="X82" i="1"/>
  <c r="X89" i="1"/>
  <c r="M89" i="1"/>
  <c r="M85" i="1"/>
  <c r="X85" i="1"/>
  <c r="M82" i="1"/>
  <c r="X83" i="1"/>
  <c r="M83" i="1"/>
  <c r="N88" i="1"/>
  <c r="N90" i="1"/>
  <c r="N86" i="1"/>
  <c r="Y87" i="1"/>
  <c r="Y90" i="1"/>
  <c r="Y84" i="1"/>
  <c r="Y86" i="1"/>
  <c r="Y88" i="1"/>
  <c r="N87" i="1"/>
  <c r="N84" i="1"/>
  <c r="Y83" i="1"/>
  <c r="N83" i="1"/>
  <c r="N85" i="1"/>
  <c r="N89" i="1"/>
  <c r="Y85" i="1"/>
  <c r="N82" i="1"/>
  <c r="Y82" i="1"/>
  <c r="Y89" i="1"/>
  <c r="Z87" i="1"/>
  <c r="Z84" i="1"/>
  <c r="O87" i="1"/>
  <c r="O86" i="1"/>
  <c r="O88" i="1"/>
  <c r="Z90" i="1"/>
  <c r="O84" i="1"/>
  <c r="Z86" i="1"/>
  <c r="Z88" i="1"/>
  <c r="O90" i="1"/>
  <c r="Z85" i="1"/>
  <c r="O85" i="1"/>
  <c r="O83" i="1"/>
  <c r="Z83" i="1"/>
  <c r="O82" i="1"/>
  <c r="O89" i="1"/>
  <c r="Z82" i="1"/>
  <c r="Z89" i="1"/>
  <c r="G97" i="1"/>
  <c r="U97" i="1" s="1"/>
  <c r="R84" i="1"/>
  <c r="R88" i="1"/>
  <c r="G86" i="1"/>
  <c r="R86" i="1"/>
  <c r="R87" i="1"/>
  <c r="G90" i="1"/>
  <c r="G88" i="1"/>
  <c r="G87" i="1"/>
  <c r="G84" i="1"/>
  <c r="R90" i="1"/>
  <c r="G85" i="1"/>
  <c r="R89" i="1"/>
  <c r="G83" i="1"/>
  <c r="R83" i="1"/>
  <c r="R85" i="1"/>
  <c r="G82" i="1"/>
  <c r="G89" i="1"/>
  <c r="R82" i="1"/>
  <c r="G96" i="1"/>
  <c r="G103" i="1"/>
  <c r="U103" i="1"/>
  <c r="H88" i="1"/>
  <c r="S90" i="1"/>
  <c r="S84" i="1"/>
  <c r="S88" i="1"/>
  <c r="H84" i="1"/>
  <c r="H90" i="1"/>
  <c r="S86" i="1"/>
  <c r="H87" i="1"/>
  <c r="S87" i="1"/>
  <c r="H86" i="1"/>
  <c r="S82" i="1"/>
  <c r="H85" i="1"/>
  <c r="H82" i="1"/>
  <c r="S85" i="1"/>
  <c r="S83" i="1"/>
  <c r="S89" i="1"/>
  <c r="H83" i="1"/>
  <c r="H89" i="1"/>
  <c r="G98" i="1"/>
  <c r="U98" i="1"/>
  <c r="U100" i="1"/>
  <c r="G100" i="1"/>
  <c r="J95" i="1" l="1"/>
  <c r="I96" i="1"/>
  <c r="I97" i="1"/>
  <c r="W97" i="1"/>
  <c r="B100" i="1"/>
  <c r="AG99" i="1"/>
  <c r="E101" i="1"/>
  <c r="S101" i="1"/>
  <c r="AT98" i="1"/>
  <c r="AG98" i="1"/>
  <c r="C102" i="1"/>
  <c r="Q102" i="1"/>
  <c r="C97" i="1"/>
  <c r="K96" i="1"/>
  <c r="Y96" i="1"/>
  <c r="K101" i="1"/>
  <c r="Y101" i="1" s="1"/>
  <c r="I100" i="1"/>
  <c r="H96" i="1"/>
  <c r="V96" i="1"/>
  <c r="H100" i="1"/>
  <c r="V100" i="1"/>
  <c r="B96" i="1"/>
  <c r="P96" i="1"/>
  <c r="B99" i="1"/>
  <c r="U99" i="1"/>
  <c r="AT99" i="1" s="1"/>
  <c r="E98" i="1"/>
  <c r="J102" i="1"/>
  <c r="X102" i="1"/>
  <c r="B114" i="1"/>
  <c r="C114" i="1" s="1"/>
  <c r="E97" i="1"/>
  <c r="S97" i="1"/>
  <c r="D96" i="1"/>
  <c r="J98" i="1"/>
  <c r="X98" i="1"/>
  <c r="D100" i="1"/>
  <c r="R100" i="1" s="1"/>
  <c r="C103" i="1"/>
  <c r="Q103" i="1" s="1"/>
  <c r="K103" i="1"/>
  <c r="Y103" i="1"/>
  <c r="J96" i="1"/>
  <c r="X96" i="1"/>
  <c r="I98" i="1"/>
  <c r="W98" i="1"/>
  <c r="I99" i="1"/>
  <c r="AG95" i="1"/>
  <c r="H95" i="1"/>
  <c r="B113" i="1"/>
  <c r="B95" i="1"/>
  <c r="B103" i="1"/>
  <c r="S100" i="1"/>
  <c r="E100" i="1"/>
  <c r="F95" i="1"/>
  <c r="T95" i="1"/>
  <c r="F99" i="1"/>
  <c r="D99" i="1"/>
  <c r="K98" i="1"/>
  <c r="Y98" i="1" s="1"/>
  <c r="D101" i="1"/>
  <c r="R101" i="1"/>
  <c r="K100" i="1"/>
  <c r="Y100" i="1"/>
  <c r="I103" i="1"/>
  <c r="T97" i="1"/>
  <c r="F97" i="1"/>
  <c r="AT103" i="1"/>
  <c r="AG103" i="1"/>
  <c r="C96" i="1"/>
  <c r="Q96" i="1" s="1"/>
  <c r="X99" i="1"/>
  <c r="J99" i="1"/>
  <c r="I102" i="1"/>
  <c r="W102" i="1" s="1"/>
  <c r="U95" i="1"/>
  <c r="H98" i="1"/>
  <c r="V98" i="1" s="1"/>
  <c r="B102" i="1"/>
  <c r="P102" i="1" s="1"/>
  <c r="B101" i="1"/>
  <c r="E99" i="1"/>
  <c r="S99" i="1"/>
  <c r="F96" i="1"/>
  <c r="T96" i="1" s="1"/>
  <c r="F101" i="1"/>
  <c r="D98" i="1"/>
  <c r="D102" i="1"/>
  <c r="C100" i="1"/>
  <c r="Q100" i="1" s="1"/>
  <c r="AT97" i="1"/>
  <c r="AG97" i="1"/>
  <c r="I95" i="1"/>
  <c r="W95" i="1"/>
  <c r="H99" i="1"/>
  <c r="F98" i="1"/>
  <c r="T98" i="1" s="1"/>
  <c r="C101" i="1"/>
  <c r="Q101" i="1"/>
  <c r="H102" i="1"/>
  <c r="AT100" i="1"/>
  <c r="AG100" i="1"/>
  <c r="D103" i="1"/>
  <c r="R103" i="1"/>
  <c r="AG96" i="1"/>
  <c r="AT96" i="1"/>
  <c r="K102" i="1"/>
  <c r="Y102" i="1"/>
  <c r="J97" i="1"/>
  <c r="X97" i="1"/>
  <c r="J103" i="1"/>
  <c r="X103" i="1"/>
  <c r="H103" i="1"/>
  <c r="V103" i="1"/>
  <c r="H97" i="1"/>
  <c r="E102" i="1"/>
  <c r="E103" i="1"/>
  <c r="S103" i="1" s="1"/>
  <c r="F103" i="1"/>
  <c r="C95" i="1"/>
  <c r="K99" i="1"/>
  <c r="Y99" i="1"/>
  <c r="I101" i="1"/>
  <c r="W101" i="1"/>
  <c r="AT102" i="1"/>
  <c r="AG102" i="1"/>
  <c r="E96" i="1"/>
  <c r="S96" i="1"/>
  <c r="AT101" i="1"/>
  <c r="AG101" i="1"/>
  <c r="E95" i="1"/>
  <c r="S95" i="1"/>
  <c r="D95" i="1"/>
  <c r="R95" i="1"/>
  <c r="D97" i="1"/>
  <c r="U96" i="1"/>
  <c r="C98" i="1"/>
  <c r="C99" i="1"/>
  <c r="Q99" i="1"/>
  <c r="K95" i="1"/>
  <c r="Y97" i="1"/>
  <c r="K97" i="1"/>
  <c r="J100" i="1"/>
  <c r="X100" i="1"/>
  <c r="J101" i="1"/>
  <c r="H101" i="1"/>
  <c r="B98" i="1"/>
  <c r="P98" i="1" s="1"/>
  <c r="F102" i="1"/>
  <c r="F100" i="1"/>
  <c r="T100" i="1" s="1"/>
  <c r="AF103" i="1" l="1"/>
  <c r="AR97" i="1"/>
  <c r="AE97" i="1"/>
  <c r="AF102" i="1"/>
  <c r="AC98" i="1"/>
  <c r="AR95" i="1"/>
  <c r="AE95" i="1"/>
  <c r="AV101" i="1"/>
  <c r="AI101" i="1"/>
  <c r="AJ103" i="1"/>
  <c r="AW103" i="1"/>
  <c r="AD103" i="1"/>
  <c r="AQ103" i="1"/>
  <c r="AG116" i="1"/>
  <c r="AG129" i="1"/>
  <c r="C113" i="1"/>
  <c r="B112" i="1"/>
  <c r="C112" i="1" s="1"/>
  <c r="AV98" i="1"/>
  <c r="AI98" i="1"/>
  <c r="AO96" i="1"/>
  <c r="AB96" i="1"/>
  <c r="AV97" i="1"/>
  <c r="AI97" i="1"/>
  <c r="AX95" i="1"/>
  <c r="AX104" i="1" s="1"/>
  <c r="AK95" i="1"/>
  <c r="AS101" i="1"/>
  <c r="AF101" i="1"/>
  <c r="AD99" i="1"/>
  <c r="AI100" i="1"/>
  <c r="AJ101" i="1"/>
  <c r="AH103" i="1"/>
  <c r="AU103" i="1"/>
  <c r="T101" i="1"/>
  <c r="AB95" i="1"/>
  <c r="W100" i="1"/>
  <c r="AV100" i="1" s="1"/>
  <c r="X101" i="1"/>
  <c r="AW101" i="1" s="1"/>
  <c r="AR103" i="1"/>
  <c r="AE103" i="1"/>
  <c r="AS98" i="1"/>
  <c r="AF98" i="1"/>
  <c r="P95" i="1"/>
  <c r="AX101" i="1"/>
  <c r="AK101" i="1"/>
  <c r="T102" i="1"/>
  <c r="AS102" i="1" s="1"/>
  <c r="AW100" i="1"/>
  <c r="AJ100" i="1"/>
  <c r="Q98" i="1"/>
  <c r="AP98" i="1" s="1"/>
  <c r="AG127" i="1"/>
  <c r="AG114" i="1"/>
  <c r="AE102" i="1"/>
  <c r="AG113" i="1"/>
  <c r="AG126" i="1"/>
  <c r="AU99" i="1"/>
  <c r="AH99" i="1"/>
  <c r="AD102" i="1"/>
  <c r="U104" i="1"/>
  <c r="AD101" i="1"/>
  <c r="AQ101" i="1"/>
  <c r="AS95" i="1"/>
  <c r="AF95" i="1"/>
  <c r="AH95" i="1"/>
  <c r="AJ102" i="1"/>
  <c r="AW102" i="1"/>
  <c r="AV96" i="1"/>
  <c r="AI96" i="1"/>
  <c r="AV99" i="1"/>
  <c r="AI99" i="1"/>
  <c r="AG109" i="1"/>
  <c r="AG122" i="1"/>
  <c r="AF99" i="1"/>
  <c r="AC102" i="1"/>
  <c r="AP102" i="1"/>
  <c r="AP99" i="1"/>
  <c r="AC99" i="1"/>
  <c r="AF96" i="1"/>
  <c r="AS96" i="1"/>
  <c r="AX100" i="1"/>
  <c r="AK100" i="1"/>
  <c r="AG111" i="1"/>
  <c r="AG124" i="1"/>
  <c r="AX97" i="1"/>
  <c r="AK97" i="1"/>
  <c r="AX99" i="1"/>
  <c r="AK99" i="1"/>
  <c r="S102" i="1"/>
  <c r="AR102" i="1" s="1"/>
  <c r="AJ97" i="1"/>
  <c r="AW97" i="1"/>
  <c r="V99" i="1"/>
  <c r="R102" i="1"/>
  <c r="Z102" i="1" s="1"/>
  <c r="AR99" i="1"/>
  <c r="AE99" i="1"/>
  <c r="AS97" i="1"/>
  <c r="AF97" i="1"/>
  <c r="AR100" i="1"/>
  <c r="AE100" i="1"/>
  <c r="V95" i="1"/>
  <c r="AJ96" i="1"/>
  <c r="AW96" i="1"/>
  <c r="AJ98" i="1"/>
  <c r="AW98" i="1"/>
  <c r="AE98" i="1"/>
  <c r="AH100" i="1"/>
  <c r="AU100" i="1"/>
  <c r="AX96" i="1"/>
  <c r="AK96" i="1"/>
  <c r="AR101" i="1"/>
  <c r="AE101" i="1"/>
  <c r="W96" i="1"/>
  <c r="AH101" i="1"/>
  <c r="AU101" i="1"/>
  <c r="AB102" i="1"/>
  <c r="AO102" i="1"/>
  <c r="AB103" i="1"/>
  <c r="AB99" i="1"/>
  <c r="AD95" i="1"/>
  <c r="AQ95" i="1"/>
  <c r="AP101" i="1"/>
  <c r="AC101" i="1"/>
  <c r="AP96" i="1"/>
  <c r="AC96" i="1"/>
  <c r="P99" i="1"/>
  <c r="AP100" i="1"/>
  <c r="AC100" i="1"/>
  <c r="Z96" i="1"/>
  <c r="AB98" i="1"/>
  <c r="AO98" i="1"/>
  <c r="AD97" i="1"/>
  <c r="AC95" i="1"/>
  <c r="AH97" i="1"/>
  <c r="AU97" i="1"/>
  <c r="AH102" i="1"/>
  <c r="W104" i="1"/>
  <c r="AD98" i="1"/>
  <c r="AB101" i="1"/>
  <c r="AV102" i="1"/>
  <c r="AI102" i="1"/>
  <c r="AX98" i="1"/>
  <c r="AK98" i="1"/>
  <c r="AG108" i="1"/>
  <c r="AG104" i="1"/>
  <c r="AG121" i="1"/>
  <c r="AD96" i="1"/>
  <c r="S98" i="1"/>
  <c r="AR98" i="1" s="1"/>
  <c r="AP97" i="1"/>
  <c r="AC97" i="1"/>
  <c r="AG125" i="1"/>
  <c r="AG112" i="1"/>
  <c r="AJ95" i="1"/>
  <c r="AG128" i="1"/>
  <c r="AG115" i="1"/>
  <c r="AG123" i="1"/>
  <c r="AG110" i="1"/>
  <c r="AI103" i="1"/>
  <c r="AP103" i="1"/>
  <c r="AC103" i="1"/>
  <c r="AB100" i="1"/>
  <c r="AF100" i="1"/>
  <c r="AS100" i="1"/>
  <c r="T103" i="1"/>
  <c r="AS103" i="1" s="1"/>
  <c r="W99" i="1"/>
  <c r="P100" i="1"/>
  <c r="AO100" i="1" s="1"/>
  <c r="AY100" i="1" s="1"/>
  <c r="S104" i="1"/>
  <c r="AU98" i="1"/>
  <c r="AH98" i="1"/>
  <c r="T99" i="1"/>
  <c r="T104" i="1" s="1"/>
  <c r="AQ100" i="1"/>
  <c r="AD100" i="1"/>
  <c r="V101" i="1"/>
  <c r="Y95" i="1"/>
  <c r="Y104" i="1" s="1"/>
  <c r="R97" i="1"/>
  <c r="AQ97" i="1" s="1"/>
  <c r="AR96" i="1"/>
  <c r="AE96" i="1"/>
  <c r="Q95" i="1"/>
  <c r="Q104" i="1" s="1"/>
  <c r="V97" i="1"/>
  <c r="AX102" i="1"/>
  <c r="AK102" i="1"/>
  <c r="V102" i="1"/>
  <c r="AU102" i="1" s="1"/>
  <c r="AI95" i="1"/>
  <c r="AV95" i="1"/>
  <c r="R98" i="1"/>
  <c r="AQ98" i="1" s="1"/>
  <c r="P101" i="1"/>
  <c r="Z101" i="1" s="1"/>
  <c r="AW99" i="1"/>
  <c r="AJ99" i="1"/>
  <c r="W103" i="1"/>
  <c r="AV103" i="1" s="1"/>
  <c r="R99" i="1"/>
  <c r="AQ99" i="1" s="1"/>
  <c r="P103" i="1"/>
  <c r="Z103" i="1" s="1"/>
  <c r="AT95" i="1"/>
  <c r="AT104" i="1" s="1"/>
  <c r="AX103" i="1"/>
  <c r="AK103" i="1"/>
  <c r="R96" i="1"/>
  <c r="AQ96" i="1" s="1"/>
  <c r="AU96" i="1"/>
  <c r="AH96" i="1"/>
  <c r="Q97" i="1"/>
  <c r="X95" i="1"/>
  <c r="AF118" i="1" l="1"/>
  <c r="F107" i="1"/>
  <c r="AS105" i="1"/>
  <c r="N102" i="1"/>
  <c r="M102" i="1"/>
  <c r="AZ102" i="1"/>
  <c r="AK129" i="1"/>
  <c r="AK116" i="1"/>
  <c r="AZ101" i="1"/>
  <c r="N101" i="1"/>
  <c r="M101" i="1"/>
  <c r="AP105" i="1"/>
  <c r="C107" i="1"/>
  <c r="AC118" i="1"/>
  <c r="AF126" i="1"/>
  <c r="AF113" i="1"/>
  <c r="AY97" i="1"/>
  <c r="AH128" i="1"/>
  <c r="AH115" i="1"/>
  <c r="AY98" i="1"/>
  <c r="AC127" i="1"/>
  <c r="AC114" i="1"/>
  <c r="AJ122" i="1"/>
  <c r="AJ109" i="1"/>
  <c r="AF104" i="1"/>
  <c r="F105" i="1" s="1"/>
  <c r="AF121" i="1"/>
  <c r="AF108" i="1"/>
  <c r="AJ113" i="1"/>
  <c r="AJ126" i="1"/>
  <c r="AE129" i="1"/>
  <c r="AE116" i="1"/>
  <c r="AH129" i="1"/>
  <c r="AH116" i="1"/>
  <c r="AE109" i="1"/>
  <c r="AE122" i="1"/>
  <c r="AH124" i="1"/>
  <c r="AH111" i="1"/>
  <c r="AI115" i="1"/>
  <c r="AI128" i="1"/>
  <c r="AL98" i="1"/>
  <c r="AB124" i="1"/>
  <c r="AB111" i="1"/>
  <c r="AL102" i="1"/>
  <c r="AB115" i="1"/>
  <c r="AM115" i="1" s="1"/>
  <c r="AB128" i="1"/>
  <c r="V104" i="1"/>
  <c r="R104" i="1"/>
  <c r="AK108" i="1"/>
  <c r="AK121" i="1"/>
  <c r="AK104" i="1"/>
  <c r="K105" i="1" s="1"/>
  <c r="AJ129" i="1"/>
  <c r="AJ116" i="1"/>
  <c r="AF128" i="1"/>
  <c r="AF115" i="1"/>
  <c r="AD122" i="1"/>
  <c r="AD109" i="1"/>
  <c r="AE126" i="1"/>
  <c r="AE113" i="1"/>
  <c r="AC128" i="1"/>
  <c r="AC115" i="1"/>
  <c r="AE123" i="1"/>
  <c r="AE110" i="1"/>
  <c r="N103" i="1"/>
  <c r="AZ103" i="1"/>
  <c r="AC129" i="1"/>
  <c r="AC116" i="1"/>
  <c r="AO101" i="1"/>
  <c r="AY101" i="1" s="1"/>
  <c r="AD108" i="1"/>
  <c r="AD121" i="1"/>
  <c r="AD104" i="1"/>
  <c r="AK113" i="1"/>
  <c r="AK126" i="1"/>
  <c r="AD114" i="1"/>
  <c r="AD127" i="1"/>
  <c r="AE115" i="1"/>
  <c r="AE128" i="1"/>
  <c r="AI110" i="1"/>
  <c r="AI123" i="1"/>
  <c r="Z97" i="1"/>
  <c r="AX105" i="1"/>
  <c r="K107" i="1"/>
  <c r="AK118" i="1"/>
  <c r="Z100" i="1"/>
  <c r="AJ108" i="1"/>
  <c r="AJ104" i="1"/>
  <c r="AJ121" i="1"/>
  <c r="AG131" i="1"/>
  <c r="AB127" i="1"/>
  <c r="AL101" i="1"/>
  <c r="AB114" i="1"/>
  <c r="AC108" i="1"/>
  <c r="AC121" i="1"/>
  <c r="AC104" i="1"/>
  <c r="C105" i="1" s="1"/>
  <c r="AL99" i="1"/>
  <c r="AB125" i="1"/>
  <c r="AB112" i="1"/>
  <c r="AF123" i="1"/>
  <c r="AF110" i="1"/>
  <c r="AF125" i="1"/>
  <c r="AF112" i="1"/>
  <c r="AG118" i="1"/>
  <c r="G105" i="1"/>
  <c r="G107" i="1"/>
  <c r="AT105" i="1"/>
  <c r="AB108" i="1"/>
  <c r="AB121" i="1"/>
  <c r="AB104" i="1"/>
  <c r="AL95" i="1"/>
  <c r="AI113" i="1"/>
  <c r="AI126" i="1"/>
  <c r="AE121" i="1"/>
  <c r="AE131" i="1" s="1"/>
  <c r="AE104" i="1"/>
  <c r="AE108" i="1"/>
  <c r="AV104" i="1"/>
  <c r="AB113" i="1"/>
  <c r="AB126" i="1"/>
  <c r="AL100" i="1"/>
  <c r="AI122" i="1"/>
  <c r="AI109" i="1"/>
  <c r="AJ127" i="1"/>
  <c r="AJ114" i="1"/>
  <c r="AI127" i="1"/>
  <c r="AI114" i="1"/>
  <c r="AE118" i="1"/>
  <c r="E105" i="1"/>
  <c r="AR105" i="1"/>
  <c r="E107" i="1"/>
  <c r="AC113" i="1"/>
  <c r="AC126" i="1"/>
  <c r="AE111" i="1"/>
  <c r="AE124" i="1"/>
  <c r="AS99" i="1"/>
  <c r="AS104" i="1" s="1"/>
  <c r="AH122" i="1"/>
  <c r="AH109" i="1"/>
  <c r="AM109" i="1" s="1"/>
  <c r="AK128" i="1"/>
  <c r="AK115" i="1"/>
  <c r="AI116" i="1"/>
  <c r="AI129" i="1"/>
  <c r="AP95" i="1"/>
  <c r="AP104" i="1" s="1"/>
  <c r="Z99" i="1"/>
  <c r="AO99" i="1"/>
  <c r="AE114" i="1"/>
  <c r="AE127" i="1"/>
  <c r="AK125" i="1"/>
  <c r="AK112" i="1"/>
  <c r="AJ128" i="1"/>
  <c r="AJ115" i="1"/>
  <c r="AQ102" i="1"/>
  <c r="AY102" i="1" s="1"/>
  <c r="Z95" i="1"/>
  <c r="P104" i="1"/>
  <c r="AO95" i="1"/>
  <c r="AB122" i="1"/>
  <c r="AB109" i="1"/>
  <c r="AL96" i="1"/>
  <c r="AR104" i="1"/>
  <c r="AF116" i="1"/>
  <c r="AF129" i="1"/>
  <c r="N96" i="1"/>
  <c r="AZ96" i="1"/>
  <c r="M96" i="1"/>
  <c r="AH126" i="1"/>
  <c r="AH113" i="1"/>
  <c r="X104" i="1"/>
  <c r="AI121" i="1"/>
  <c r="AI104" i="1"/>
  <c r="I105" i="1" s="1"/>
  <c r="AI108" i="1"/>
  <c r="AW95" i="1"/>
  <c r="AW104" i="1" s="1"/>
  <c r="AH110" i="1"/>
  <c r="AH123" i="1"/>
  <c r="AH114" i="1"/>
  <c r="AH127" i="1"/>
  <c r="AJ110" i="1"/>
  <c r="AJ123" i="1"/>
  <c r="AK127" i="1"/>
  <c r="AK114" i="1"/>
  <c r="AJ125" i="1"/>
  <c r="AJ112" i="1"/>
  <c r="AD126" i="1"/>
  <c r="AD113" i="1"/>
  <c r="AG117" i="1"/>
  <c r="AD124" i="1"/>
  <c r="AD111" i="1"/>
  <c r="AD110" i="1"/>
  <c r="AD123" i="1"/>
  <c r="AC109" i="1"/>
  <c r="AC122" i="1"/>
  <c r="AL103" i="1"/>
  <c r="M103" i="1" s="1"/>
  <c r="AB116" i="1"/>
  <c r="AB129" i="1"/>
  <c r="AM129" i="1" s="1"/>
  <c r="AJ124" i="1"/>
  <c r="AJ111" i="1"/>
  <c r="AE125" i="1"/>
  <c r="AE112" i="1"/>
  <c r="AF109" i="1"/>
  <c r="AF122" i="1"/>
  <c r="AU95" i="1"/>
  <c r="AU104" i="1" s="1"/>
  <c r="AD115" i="1"/>
  <c r="AD128" i="1"/>
  <c r="AF111" i="1"/>
  <c r="AF124" i="1"/>
  <c r="AD125" i="1"/>
  <c r="AD112" i="1"/>
  <c r="AY96" i="1"/>
  <c r="AC124" i="1"/>
  <c r="AC111" i="1"/>
  <c r="Z98" i="1"/>
  <c r="AC110" i="1"/>
  <c r="AC123" i="1"/>
  <c r="AL97" i="1"/>
  <c r="AK124" i="1"/>
  <c r="AK111" i="1"/>
  <c r="I107" i="1"/>
  <c r="AI118" i="1"/>
  <c r="AV105" i="1"/>
  <c r="AO103" i="1"/>
  <c r="AY103" i="1" s="1"/>
  <c r="AK122" i="1"/>
  <c r="AK109" i="1"/>
  <c r="AK110" i="1"/>
  <c r="AK123" i="1"/>
  <c r="AC125" i="1"/>
  <c r="AC112" i="1"/>
  <c r="AI125" i="1"/>
  <c r="AI112" i="1"/>
  <c r="AH121" i="1"/>
  <c r="AH108" i="1"/>
  <c r="AH104" i="1"/>
  <c r="AH125" i="1"/>
  <c r="AH112" i="1"/>
  <c r="AF127" i="1"/>
  <c r="AF114" i="1"/>
  <c r="AI111" i="1"/>
  <c r="AI124" i="1"/>
  <c r="AD129" i="1"/>
  <c r="AD116" i="1"/>
  <c r="AM116" i="1" s="1"/>
  <c r="AM125" i="1" l="1"/>
  <c r="AF117" i="1"/>
  <c r="AL116" i="1"/>
  <c r="AI131" i="1"/>
  <c r="AM108" i="1"/>
  <c r="AZ95" i="1"/>
  <c r="N95" i="1"/>
  <c r="M95" i="1"/>
  <c r="AY99" i="1"/>
  <c r="AQ104" i="1"/>
  <c r="AJ131" i="1"/>
  <c r="AZ97" i="1"/>
  <c r="AM110" i="1"/>
  <c r="M97" i="1"/>
  <c r="N97" i="1"/>
  <c r="AK131" i="1"/>
  <c r="AL111" i="1"/>
  <c r="AF131" i="1"/>
  <c r="AL104" i="1" a="1"/>
  <c r="AL104" i="1" s="1"/>
  <c r="AC131" i="1"/>
  <c r="AH131" i="1"/>
  <c r="AL113" i="1"/>
  <c r="AC117" i="1"/>
  <c r="AZ100" i="1"/>
  <c r="N100" i="1"/>
  <c r="AM113" i="1"/>
  <c r="M100" i="1"/>
  <c r="AD117" i="1"/>
  <c r="AQ105" i="1"/>
  <c r="D107" i="1"/>
  <c r="AD118" i="1"/>
  <c r="D105" i="1"/>
  <c r="AM124" i="1"/>
  <c r="AH117" i="1"/>
  <c r="AD131" i="1"/>
  <c r="AM123" i="1"/>
  <c r="AL109" i="1"/>
  <c r="AB131" i="1"/>
  <c r="AM121" i="1"/>
  <c r="AL114" i="1"/>
  <c r="H107" i="1"/>
  <c r="H105" i="1"/>
  <c r="AU105" i="1"/>
  <c r="AH118" i="1"/>
  <c r="AM114" i="1"/>
  <c r="AO105" i="1"/>
  <c r="AB118" i="1"/>
  <c r="B105" i="1"/>
  <c r="B107" i="1"/>
  <c r="AM126" i="1"/>
  <c r="AL110" i="1"/>
  <c r="AM122" i="1"/>
  <c r="AE117" i="1"/>
  <c r="AL108" i="1"/>
  <c r="AB117" i="1"/>
  <c r="AM128" i="1"/>
  <c r="AW105" i="1"/>
  <c r="AJ118" i="1"/>
  <c r="J105" i="1"/>
  <c r="J107" i="1"/>
  <c r="N99" i="1"/>
  <c r="AM112" i="1"/>
  <c r="M99" i="1"/>
  <c r="AZ99" i="1"/>
  <c r="AK117" i="1"/>
  <c r="AJ117" i="1"/>
  <c r="AM111" i="1"/>
  <c r="AZ98" i="1"/>
  <c r="N98" i="1"/>
  <c r="M98" i="1"/>
  <c r="AI117" i="1"/>
  <c r="AY95" i="1"/>
  <c r="AO104" i="1"/>
  <c r="AL112" i="1"/>
  <c r="AM127" i="1"/>
  <c r="AL115" i="1"/>
  <c r="L105" i="1" l="1"/>
  <c r="J106" i="1"/>
  <c r="C106" i="1" l="1"/>
  <c r="K106" i="1"/>
  <c r="I106" i="1"/>
  <c r="E106" i="1"/>
  <c r="F106" i="1"/>
  <c r="G106" i="1"/>
  <c r="B106" i="1"/>
  <c r="D106" i="1"/>
  <c r="H10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<sst xmlns="http://schemas.openxmlformats.org/spreadsheetml/2006/main" count="138" uniqueCount="38">
  <si>
    <t>Rasch Item Response Analysis (polytomous UCON)</t>
  </si>
  <si>
    <t>Items</t>
  </si>
  <si>
    <t># Iter</t>
  </si>
  <si>
    <t>ability</t>
  </si>
  <si>
    <t>Precision</t>
  </si>
  <si>
    <t>A</t>
  </si>
  <si>
    <t>max change</t>
  </si>
  <si>
    <t>Cutoff</t>
  </si>
  <si>
    <t>B</t>
  </si>
  <si>
    <t>C</t>
  </si>
  <si>
    <t>min variance</t>
  </si>
  <si>
    <t>D</t>
  </si>
  <si>
    <t>E</t>
  </si>
  <si>
    <t>F</t>
  </si>
  <si>
    <t>G</t>
  </si>
  <si>
    <t>H</t>
  </si>
  <si>
    <t>I</t>
  </si>
  <si>
    <t>raw</t>
  </si>
  <si>
    <t>diff</t>
  </si>
  <si>
    <t>iter</t>
  </si>
  <si>
    <t>Probability Category 1</t>
  </si>
  <si>
    <t>Probability Category 2</t>
  </si>
  <si>
    <t>freq</t>
  </si>
  <si>
    <t>thresh</t>
  </si>
  <si>
    <t>Expected Values</t>
  </si>
  <si>
    <t>Variance of Expected Values</t>
  </si>
  <si>
    <t>Residuals</t>
  </si>
  <si>
    <t>Frequency</t>
  </si>
  <si>
    <t>s.e.</t>
  </si>
  <si>
    <t>resid</t>
  </si>
  <si>
    <t>Fit</t>
  </si>
  <si>
    <t>outfit</t>
  </si>
  <si>
    <t>infit</t>
  </si>
  <si>
    <t>Real Statistics Using Excel</t>
  </si>
  <si>
    <t>Updated</t>
  </si>
  <si>
    <t>Copyright © 2013 - 2023 Charles Zaiontz</t>
  </si>
  <si>
    <t>UCON Polytomous Model Example</t>
  </si>
  <si>
    <t>Rasch UCON Polytomous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</si>
</sst>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0" xfId="0" applyBorder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3" xfId="0" applyFill="1" applyBorder="1"/>
    <xf numFmtId="1" fontId="0" fillId="0" borderId="0" xfId="0" applyNumberFormat="1" applyProtection="1">
      <protection locked="0"/>
    </xf>
    <xf numFmtId="1" fontId="0" fillId="0" borderId="0" xfId="0" applyNumberFormat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Border="1" applyAlignment="1">
      <alignment horizontal="right"/>
    </xf>
    <xf numFmtId="0" fontId="0" fillId="3" borderId="31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0" fillId="3" borderId="22" xfId="0" applyFill="1" applyBorder="1"/>
    <xf numFmtId="0" fontId="0" fillId="3" borderId="20" xfId="0" applyFill="1" applyBorder="1"/>
    <xf numFmtId="0" fontId="0" fillId="3" borderId="32" xfId="0" applyFill="1" applyBorder="1"/>
    <xf numFmtId="0" fontId="0" fillId="3" borderId="21" xfId="0" applyFill="1" applyBorder="1"/>
    <xf numFmtId="0" fontId="0" fillId="0" borderId="33" xfId="0" applyBorder="1"/>
    <xf numFmtId="0" fontId="0" fillId="0" borderId="34" xfId="0" applyBorder="1"/>
    <xf numFmtId="0" fontId="0" fillId="2" borderId="27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11" xfId="0" applyBorder="1"/>
    <xf numFmtId="0" fontId="0" fillId="2" borderId="9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0" xfId="0" applyFill="1" applyBorder="1" applyProtection="1">
      <protection locked="0"/>
    </xf>
    <xf numFmtId="0" fontId="0" fillId="0" borderId="23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4" borderId="0" xfId="0" applyFill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9" xfId="0" applyBorder="1" applyProtection="1">
      <protection locked="0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3">
          <cell r="BA3">
            <v>1</v>
          </cell>
        </row>
      </sheetData>
      <sheetData sheetId="85" refreshError="1"/>
      <sheetData sheetId="86">
        <row r="1">
          <cell r="B1" t="str">
            <v>logit y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DA6B-E139-46AD-8600-011D6CB014D9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33</v>
      </c>
    </row>
    <row r="2" spans="1:2" x14ac:dyDescent="0.35">
      <c r="A2" t="s">
        <v>36</v>
      </c>
    </row>
    <row r="4" spans="1:2" x14ac:dyDescent="0.35">
      <c r="A4" t="s">
        <v>34</v>
      </c>
      <c r="B4" s="84">
        <v>45021</v>
      </c>
    </row>
    <row r="6" spans="1:2" x14ac:dyDescent="0.35">
      <c r="A6" s="85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3F13-24D5-4F6E-AC3A-4C5A41F4D8FE}">
  <sheetPr codeName="Sheet36"/>
  <dimension ref="A1:BV139"/>
  <sheetViews>
    <sheetView workbookViewId="0">
      <selection activeCell="A2" sqref="A2"/>
    </sheetView>
  </sheetViews>
  <sheetFormatPr defaultRowHeight="14.5" x14ac:dyDescent="0.35"/>
  <cols>
    <col min="1" max="74" width="5.6328125" customWidth="1"/>
  </cols>
  <sheetData>
    <row r="1" spans="1:74" x14ac:dyDescent="0.35">
      <c r="A1" s="1" t="s">
        <v>37</v>
      </c>
      <c r="BF1" t="s">
        <v>0</v>
      </c>
    </row>
    <row r="3" spans="1:74" x14ac:dyDescent="0.3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BF3" t="s">
        <v>2</v>
      </c>
      <c r="BG3" s="3">
        <v>100</v>
      </c>
    </row>
    <row r="4" spans="1:74" x14ac:dyDescent="0.3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s="4"/>
      <c r="M4" s="4" t="s">
        <v>3</v>
      </c>
      <c r="BF4" t="s">
        <v>4</v>
      </c>
      <c r="BG4" s="5">
        <v>1E-3</v>
      </c>
    </row>
    <row r="5" spans="1:74" x14ac:dyDescent="0.35">
      <c r="A5" t="s">
        <v>5</v>
      </c>
      <c r="B5" s="6">
        <v>2</v>
      </c>
      <c r="C5" s="7">
        <v>2</v>
      </c>
      <c r="D5" s="7">
        <v>2</v>
      </c>
      <c r="E5" s="7">
        <v>1</v>
      </c>
      <c r="F5" s="7">
        <v>2</v>
      </c>
      <c r="G5" s="7">
        <v>2</v>
      </c>
      <c r="H5" s="7">
        <v>2</v>
      </c>
      <c r="I5" s="7">
        <v>1</v>
      </c>
      <c r="J5" s="7">
        <v>0</v>
      </c>
      <c r="K5" s="8">
        <v>1</v>
      </c>
      <c r="M5" s="9">
        <v>0</v>
      </c>
      <c r="O5" t="s">
        <v>6</v>
      </c>
      <c r="Q5" s="10">
        <v>10</v>
      </c>
      <c r="BF5" t="s">
        <v>7</v>
      </c>
      <c r="BG5" s="11">
        <v>1.3</v>
      </c>
    </row>
    <row r="6" spans="1:74" x14ac:dyDescent="0.35">
      <c r="A6" t="s">
        <v>8</v>
      </c>
      <c r="B6" s="12">
        <v>2</v>
      </c>
      <c r="C6" s="13">
        <v>1</v>
      </c>
      <c r="D6" s="13">
        <v>2</v>
      </c>
      <c r="E6" s="13">
        <v>1</v>
      </c>
      <c r="F6" s="13">
        <v>1</v>
      </c>
      <c r="G6" s="13">
        <v>2</v>
      </c>
      <c r="H6" s="13">
        <v>1</v>
      </c>
      <c r="I6" s="13">
        <v>1</v>
      </c>
      <c r="J6" s="13">
        <v>1</v>
      </c>
      <c r="K6" s="14">
        <v>0</v>
      </c>
      <c r="M6" s="15">
        <v>0</v>
      </c>
    </row>
    <row r="7" spans="1:74" x14ac:dyDescent="0.35">
      <c r="A7" t="s">
        <v>9</v>
      </c>
      <c r="B7" s="12"/>
      <c r="C7" s="13">
        <v>1</v>
      </c>
      <c r="D7" s="13">
        <v>2</v>
      </c>
      <c r="E7" s="13">
        <v>1</v>
      </c>
      <c r="F7" s="13">
        <v>2</v>
      </c>
      <c r="G7" s="13">
        <v>1</v>
      </c>
      <c r="H7" s="13">
        <v>0</v>
      </c>
      <c r="I7" s="13">
        <v>2</v>
      </c>
      <c r="J7" s="13">
        <v>0</v>
      </c>
      <c r="K7" s="14">
        <v>0</v>
      </c>
      <c r="M7" s="15">
        <v>0</v>
      </c>
      <c r="O7" t="s">
        <v>10</v>
      </c>
      <c r="Q7" s="10">
        <v>0</v>
      </c>
      <c r="AR7" t="e">
        <f t="array" aca="1" ref="AR7:BD18" ca="1">UCON(A4:K13)</f>
        <v>#NAME?</v>
      </c>
      <c r="AS7" t="e">
        <f ca="1"/>
        <v>#NAME?</v>
      </c>
      <c r="AT7" t="e">
        <f ca="1"/>
        <v>#NAME?</v>
      </c>
      <c r="AU7" t="e">
        <f ca="1"/>
        <v>#NAME?</v>
      </c>
      <c r="AV7" t="e">
        <f ca="1"/>
        <v>#NAME?</v>
      </c>
      <c r="AW7" t="e">
        <f ca="1"/>
        <v>#NAME?</v>
      </c>
      <c r="AX7" t="e">
        <f ca="1"/>
        <v>#NAME?</v>
      </c>
      <c r="AY7" t="e">
        <f ca="1"/>
        <v>#NAME?</v>
      </c>
      <c r="AZ7" t="e">
        <f ca="1"/>
        <v>#NAME?</v>
      </c>
      <c r="BA7" t="e">
        <f ca="1"/>
        <v>#NAME?</v>
      </c>
      <c r="BB7" t="e">
        <f ca="1"/>
        <v>#NAME?</v>
      </c>
      <c r="BC7" s="16" t="e">
        <f ca="1"/>
        <v>#NAME?</v>
      </c>
      <c r="BD7" s="16" t="e">
        <f ca="1"/>
        <v>#NAME?</v>
      </c>
      <c r="BF7" t="e">
        <f t="array" aca="1" ref="BF7:BR18" ca="1">UCON(A4:K13,TRUE,BG3,BG4)</f>
        <v>#NAME?</v>
      </c>
      <c r="BG7" t="e">
        <f ca="1"/>
        <v>#NAME?</v>
      </c>
      <c r="BH7" t="e">
        <f ca="1"/>
        <v>#NAME?</v>
      </c>
      <c r="BI7" t="e">
        <f ca="1"/>
        <v>#NAME?</v>
      </c>
      <c r="BJ7" t="e">
        <f ca="1"/>
        <v>#NAME?</v>
      </c>
      <c r="BK7" t="e">
        <f ca="1"/>
        <v>#NAME?</v>
      </c>
      <c r="BL7" t="e">
        <f ca="1"/>
        <v>#NAME?</v>
      </c>
      <c r="BM7" t="e">
        <f ca="1"/>
        <v>#NAME?</v>
      </c>
      <c r="BN7" t="e">
        <f ca="1"/>
        <v>#NAME?</v>
      </c>
      <c r="BO7" t="e">
        <f ca="1"/>
        <v>#NAME?</v>
      </c>
      <c r="BP7" t="e">
        <f ca="1"/>
        <v>#NAME?</v>
      </c>
      <c r="BQ7" s="16" t="e">
        <f ca="1"/>
        <v>#NAME?</v>
      </c>
      <c r="BR7" s="16" t="e">
        <f ca="1"/>
        <v>#NAME?</v>
      </c>
      <c r="BT7" t="e">
        <f t="array" aca="1" ref="BT7:BV15" ca="1">UCON_SUBJ(A4:K13)</f>
        <v>#NAME?</v>
      </c>
      <c r="BU7" s="17" t="e">
        <f ca="1"/>
        <v>#NAME?</v>
      </c>
      <c r="BV7" s="19" t="e">
        <f ca="1"/>
        <v>#NAME?</v>
      </c>
    </row>
    <row r="8" spans="1:74" x14ac:dyDescent="0.35">
      <c r="A8" t="s">
        <v>11</v>
      </c>
      <c r="B8" s="12">
        <v>1</v>
      </c>
      <c r="C8" s="13">
        <v>2</v>
      </c>
      <c r="D8" s="13">
        <v>2</v>
      </c>
      <c r="E8" s="13">
        <v>1</v>
      </c>
      <c r="F8" s="13">
        <v>1</v>
      </c>
      <c r="G8" s="13">
        <v>1</v>
      </c>
      <c r="H8" s="13">
        <v>0</v>
      </c>
      <c r="I8" s="13">
        <v>1</v>
      </c>
      <c r="J8" s="13">
        <v>0</v>
      </c>
      <c r="K8" s="14">
        <v>0</v>
      </c>
      <c r="M8" s="15">
        <v>0</v>
      </c>
      <c r="AR8" t="e">
        <f ca="1"/>
        <v>#NAME?</v>
      </c>
      <c r="AS8" s="17" t="e">
        <f ca="1"/>
        <v>#NAME?</v>
      </c>
      <c r="AT8" s="18" t="e">
        <f ca="1"/>
        <v>#NAME?</v>
      </c>
      <c r="AU8" s="18" t="e">
        <f ca="1"/>
        <v>#NAME?</v>
      </c>
      <c r="AV8" s="18" t="e">
        <f ca="1"/>
        <v>#NAME?</v>
      </c>
      <c r="AW8" s="18" t="e">
        <f ca="1"/>
        <v>#NAME?</v>
      </c>
      <c r="AX8" s="18" t="e">
        <f ca="1"/>
        <v>#NAME?</v>
      </c>
      <c r="AY8" s="18" t="e">
        <f ca="1"/>
        <v>#NAME?</v>
      </c>
      <c r="AZ8" s="18" t="e">
        <f ca="1"/>
        <v>#NAME?</v>
      </c>
      <c r="BA8" s="18" t="e">
        <f ca="1"/>
        <v>#NAME?</v>
      </c>
      <c r="BB8" s="18" t="e">
        <f ca="1"/>
        <v>#NAME?</v>
      </c>
      <c r="BC8" s="17" t="e">
        <f ca="1"/>
        <v>#NAME?</v>
      </c>
      <c r="BD8" s="19" t="e">
        <f ca="1"/>
        <v>#NAME?</v>
      </c>
      <c r="BF8" t="e">
        <f ca="1"/>
        <v>#NAME?</v>
      </c>
      <c r="BG8" s="25" t="e">
        <f ca="1"/>
        <v>#NAME?</v>
      </c>
      <c r="BH8" s="26" t="e">
        <f ca="1"/>
        <v>#NAME?</v>
      </c>
      <c r="BI8" s="26" t="e">
        <f ca="1"/>
        <v>#NAME?</v>
      </c>
      <c r="BJ8" s="26" t="e">
        <f ca="1"/>
        <v>#NAME?</v>
      </c>
      <c r="BK8" s="26" t="e">
        <f ca="1"/>
        <v>#NAME?</v>
      </c>
      <c r="BL8" s="26" t="e">
        <f ca="1"/>
        <v>#NAME?</v>
      </c>
      <c r="BM8" s="26" t="e">
        <f ca="1"/>
        <v>#NAME?</v>
      </c>
      <c r="BN8" s="26" t="e">
        <f ca="1"/>
        <v>#NAME?</v>
      </c>
      <c r="BO8" s="26" t="e">
        <f ca="1"/>
        <v>#NAME?</v>
      </c>
      <c r="BP8" s="27" t="e">
        <f ca="1"/>
        <v>#NAME?</v>
      </c>
      <c r="BQ8" s="25" t="e">
        <f ca="1"/>
        <v>#NAME?</v>
      </c>
      <c r="BR8" s="27" t="e">
        <f ca="1"/>
        <v>#NAME?</v>
      </c>
      <c r="BT8" t="e">
        <f ca="1"/>
        <v>#NAME?</v>
      </c>
      <c r="BU8" s="20" t="e">
        <f ca="1"/>
        <v>#NAME?</v>
      </c>
      <c r="BV8" s="21" t="e">
        <f ca="1"/>
        <v>#NAME?</v>
      </c>
    </row>
    <row r="9" spans="1:74" x14ac:dyDescent="0.35">
      <c r="A9" t="s">
        <v>12</v>
      </c>
      <c r="B9" s="12">
        <v>1</v>
      </c>
      <c r="C9" s="13">
        <v>1</v>
      </c>
      <c r="D9" s="13">
        <v>1</v>
      </c>
      <c r="E9" s="13">
        <v>2</v>
      </c>
      <c r="F9" s="13">
        <v>0</v>
      </c>
      <c r="G9" s="13">
        <v>2</v>
      </c>
      <c r="H9" s="13">
        <v>1</v>
      </c>
      <c r="I9" s="13">
        <v>0</v>
      </c>
      <c r="J9" s="13">
        <v>0</v>
      </c>
      <c r="K9" s="14">
        <v>0</v>
      </c>
      <c r="M9" s="15">
        <v>0</v>
      </c>
      <c r="AR9" t="e">
        <f ca="1"/>
        <v>#NAME?</v>
      </c>
      <c r="AS9" s="20" t="e">
        <f ca="1"/>
        <v>#NAME?</v>
      </c>
      <c r="AT9" t="e">
        <f ca="1"/>
        <v>#NAME?</v>
      </c>
      <c r="AU9" t="e">
        <f ca="1"/>
        <v>#NAME?</v>
      </c>
      <c r="AV9" t="e">
        <f ca="1"/>
        <v>#NAME?</v>
      </c>
      <c r="AW9" t="e">
        <f ca="1"/>
        <v>#NAME?</v>
      </c>
      <c r="AX9" t="e">
        <f ca="1"/>
        <v>#NAME?</v>
      </c>
      <c r="AY9" t="e">
        <f ca="1"/>
        <v>#NAME?</v>
      </c>
      <c r="AZ9" t="e">
        <f ca="1"/>
        <v>#NAME?</v>
      </c>
      <c r="BA9" t="e">
        <f ca="1"/>
        <v>#NAME?</v>
      </c>
      <c r="BB9" t="e">
        <f ca="1"/>
        <v>#NAME?</v>
      </c>
      <c r="BC9" s="20" t="e">
        <f ca="1"/>
        <v>#NAME?</v>
      </c>
      <c r="BD9" s="21" t="e">
        <f ca="1"/>
        <v>#NAME?</v>
      </c>
      <c r="BF9" t="e">
        <f ca="1"/>
        <v>#NAME?</v>
      </c>
      <c r="BG9" s="28" t="e">
        <f ca="1"/>
        <v>#NAME?</v>
      </c>
      <c r="BH9" t="e">
        <f ca="1"/>
        <v>#NAME?</v>
      </c>
      <c r="BI9" t="e">
        <f ca="1"/>
        <v>#NAME?</v>
      </c>
      <c r="BJ9" t="e">
        <f ca="1"/>
        <v>#NAME?</v>
      </c>
      <c r="BK9" t="e">
        <f ca="1"/>
        <v>#NAME?</v>
      </c>
      <c r="BL9" t="e">
        <f ca="1"/>
        <v>#NAME?</v>
      </c>
      <c r="BM9" t="e">
        <f ca="1"/>
        <v>#NAME?</v>
      </c>
      <c r="BN9" t="e">
        <f ca="1"/>
        <v>#NAME?</v>
      </c>
      <c r="BO9" t="e">
        <f ca="1"/>
        <v>#NAME?</v>
      </c>
      <c r="BP9" s="29" t="e">
        <f ca="1"/>
        <v>#NAME?</v>
      </c>
      <c r="BQ9" s="28" t="e">
        <f ca="1"/>
        <v>#NAME?</v>
      </c>
      <c r="BR9" s="29" t="e">
        <f ca="1"/>
        <v>#NAME?</v>
      </c>
      <c r="BT9" t="e">
        <f ca="1"/>
        <v>#NAME?</v>
      </c>
      <c r="BU9" s="20" t="e">
        <f ca="1"/>
        <v>#NAME?</v>
      </c>
      <c r="BV9" s="21" t="e">
        <f ca="1"/>
        <v>#NAME?</v>
      </c>
    </row>
    <row r="10" spans="1:74" x14ac:dyDescent="0.35">
      <c r="A10" t="s">
        <v>13</v>
      </c>
      <c r="B10" s="12">
        <v>2</v>
      </c>
      <c r="C10" s="13">
        <v>2</v>
      </c>
      <c r="D10" s="13">
        <v>1</v>
      </c>
      <c r="E10" s="13">
        <v>1</v>
      </c>
      <c r="F10" s="13">
        <v>0</v>
      </c>
      <c r="G10" s="13">
        <v>0</v>
      </c>
      <c r="H10" s="13">
        <v>1</v>
      </c>
      <c r="I10" s="13">
        <v>0</v>
      </c>
      <c r="J10" s="13">
        <v>0</v>
      </c>
      <c r="K10" s="14">
        <v>0</v>
      </c>
      <c r="M10" s="15">
        <v>0</v>
      </c>
      <c r="AR10" t="e">
        <f ca="1"/>
        <v>#NAME?</v>
      </c>
      <c r="AS10" s="20" t="e">
        <f ca="1"/>
        <v>#NAME?</v>
      </c>
      <c r="AT10" t="e">
        <f ca="1"/>
        <v>#NAME?</v>
      </c>
      <c r="AU10" t="e">
        <f ca="1"/>
        <v>#NAME?</v>
      </c>
      <c r="AV10" t="e">
        <f ca="1"/>
        <v>#NAME?</v>
      </c>
      <c r="AW10" t="e">
        <f ca="1"/>
        <v>#NAME?</v>
      </c>
      <c r="AX10" t="e">
        <f ca="1"/>
        <v>#NAME?</v>
      </c>
      <c r="AY10" t="e">
        <f ca="1"/>
        <v>#NAME?</v>
      </c>
      <c r="AZ10" t="e">
        <f ca="1"/>
        <v>#NAME?</v>
      </c>
      <c r="BA10" t="e">
        <f ca="1"/>
        <v>#NAME?</v>
      </c>
      <c r="BB10" t="e">
        <f ca="1"/>
        <v>#NAME?</v>
      </c>
      <c r="BC10" s="20" t="e">
        <f ca="1"/>
        <v>#NAME?</v>
      </c>
      <c r="BD10" s="21" t="e">
        <f ca="1"/>
        <v>#NAME?</v>
      </c>
      <c r="BF10" t="e">
        <f ca="1"/>
        <v>#NAME?</v>
      </c>
      <c r="BG10" s="28" t="e">
        <f ca="1"/>
        <v>#NAME?</v>
      </c>
      <c r="BH10" t="e">
        <f ca="1"/>
        <v>#NAME?</v>
      </c>
      <c r="BI10" t="e">
        <f ca="1"/>
        <v>#NAME?</v>
      </c>
      <c r="BJ10" t="e">
        <f ca="1"/>
        <v>#NAME?</v>
      </c>
      <c r="BK10" t="e">
        <f ca="1"/>
        <v>#NAME?</v>
      </c>
      <c r="BL10" t="e">
        <f ca="1"/>
        <v>#NAME?</v>
      </c>
      <c r="BM10" t="e">
        <f ca="1"/>
        <v>#NAME?</v>
      </c>
      <c r="BN10" t="e">
        <f ca="1"/>
        <v>#NAME?</v>
      </c>
      <c r="BO10" t="e">
        <f ca="1"/>
        <v>#NAME?</v>
      </c>
      <c r="BP10" s="29" t="e">
        <f ca="1"/>
        <v>#NAME?</v>
      </c>
      <c r="BQ10" s="28" t="e">
        <f ca="1"/>
        <v>#NAME?</v>
      </c>
      <c r="BR10" s="29" t="e">
        <f ca="1"/>
        <v>#NAME?</v>
      </c>
      <c r="BT10" t="e">
        <f ca="1"/>
        <v>#NAME?</v>
      </c>
      <c r="BU10" s="20" t="e">
        <f ca="1"/>
        <v>#NAME?</v>
      </c>
      <c r="BV10" s="21" t="e">
        <f ca="1"/>
        <v>#NAME?</v>
      </c>
    </row>
    <row r="11" spans="1:74" x14ac:dyDescent="0.35">
      <c r="A11" t="s">
        <v>14</v>
      </c>
      <c r="B11" s="12">
        <v>1</v>
      </c>
      <c r="C11" s="13">
        <v>2</v>
      </c>
      <c r="D11" s="13">
        <v>0</v>
      </c>
      <c r="E11" s="13">
        <v>1</v>
      </c>
      <c r="F11" s="13">
        <v>1</v>
      </c>
      <c r="G11" s="13">
        <v>0</v>
      </c>
      <c r="H11" s="13">
        <v>0</v>
      </c>
      <c r="I11" s="13">
        <v>0</v>
      </c>
      <c r="J11" s="13">
        <v>1</v>
      </c>
      <c r="K11" s="14">
        <v>0</v>
      </c>
      <c r="M11" s="15">
        <v>0</v>
      </c>
      <c r="AR11" t="e">
        <f ca="1"/>
        <v>#NAME?</v>
      </c>
      <c r="AS11" s="20" t="e">
        <f ca="1"/>
        <v>#NAME?</v>
      </c>
      <c r="AT11" t="e">
        <f ca="1"/>
        <v>#NAME?</v>
      </c>
      <c r="AU11" t="e">
        <f ca="1"/>
        <v>#NAME?</v>
      </c>
      <c r="AV11" t="e">
        <f ca="1"/>
        <v>#NAME?</v>
      </c>
      <c r="AW11" t="e">
        <f ca="1"/>
        <v>#NAME?</v>
      </c>
      <c r="AX11" t="e">
        <f ca="1"/>
        <v>#NAME?</v>
      </c>
      <c r="AY11" t="e">
        <f ca="1"/>
        <v>#NAME?</v>
      </c>
      <c r="AZ11" t="e">
        <f ca="1"/>
        <v>#NAME?</v>
      </c>
      <c r="BA11" t="e">
        <f ca="1"/>
        <v>#NAME?</v>
      </c>
      <c r="BB11" t="e">
        <f ca="1"/>
        <v>#NAME?</v>
      </c>
      <c r="BC11" s="20" t="e">
        <f ca="1"/>
        <v>#NAME?</v>
      </c>
      <c r="BD11" s="21" t="e">
        <f ca="1"/>
        <v>#NAME?</v>
      </c>
      <c r="BF11" t="e">
        <f ca="1"/>
        <v>#NAME?</v>
      </c>
      <c r="BG11" s="28" t="e">
        <f ca="1"/>
        <v>#NAME?</v>
      </c>
      <c r="BH11" t="e">
        <f ca="1"/>
        <v>#NAME?</v>
      </c>
      <c r="BI11" t="e">
        <f ca="1"/>
        <v>#NAME?</v>
      </c>
      <c r="BJ11" t="e">
        <f ca="1"/>
        <v>#NAME?</v>
      </c>
      <c r="BK11" t="e">
        <f ca="1"/>
        <v>#NAME?</v>
      </c>
      <c r="BL11" t="e">
        <f ca="1"/>
        <v>#NAME?</v>
      </c>
      <c r="BM11" t="e">
        <f ca="1"/>
        <v>#NAME?</v>
      </c>
      <c r="BN11" t="e">
        <f ca="1"/>
        <v>#NAME?</v>
      </c>
      <c r="BO11" t="e">
        <f ca="1"/>
        <v>#NAME?</v>
      </c>
      <c r="BP11" s="29" t="e">
        <f ca="1"/>
        <v>#NAME?</v>
      </c>
      <c r="BQ11" s="28" t="e">
        <f ca="1"/>
        <v>#NAME?</v>
      </c>
      <c r="BR11" s="29" t="e">
        <f ca="1"/>
        <v>#NAME?</v>
      </c>
      <c r="BT11" t="e">
        <f ca="1"/>
        <v>#NAME?</v>
      </c>
      <c r="BU11" s="20" t="e">
        <f ca="1"/>
        <v>#NAME?</v>
      </c>
      <c r="BV11" s="21" t="e">
        <f ca="1"/>
        <v>#NAME?</v>
      </c>
    </row>
    <row r="12" spans="1:74" x14ac:dyDescent="0.35">
      <c r="A12" t="s">
        <v>15</v>
      </c>
      <c r="B12" s="12">
        <v>1</v>
      </c>
      <c r="C12" s="13">
        <v>0</v>
      </c>
      <c r="D12" s="13">
        <v>1</v>
      </c>
      <c r="E12" s="13">
        <v>0</v>
      </c>
      <c r="F12" s="13">
        <v>1</v>
      </c>
      <c r="G12" s="13">
        <v>0</v>
      </c>
      <c r="H12" s="13">
        <v>1</v>
      </c>
      <c r="I12" s="13">
        <v>0</v>
      </c>
      <c r="J12" s="13">
        <v>1</v>
      </c>
      <c r="K12" s="14">
        <v>0</v>
      </c>
      <c r="M12" s="15">
        <v>0</v>
      </c>
      <c r="AR12" t="e">
        <f ca="1"/>
        <v>#NAME?</v>
      </c>
      <c r="AS12" s="20" t="e">
        <f ca="1"/>
        <v>#NAME?</v>
      </c>
      <c r="AT12" t="e">
        <f ca="1"/>
        <v>#NAME?</v>
      </c>
      <c r="AU12" t="e">
        <f ca="1"/>
        <v>#NAME?</v>
      </c>
      <c r="AV12" t="e">
        <f ca="1"/>
        <v>#NAME?</v>
      </c>
      <c r="AW12" t="e">
        <f ca="1"/>
        <v>#NAME?</v>
      </c>
      <c r="AX12" t="e">
        <f ca="1"/>
        <v>#NAME?</v>
      </c>
      <c r="AY12" t="e">
        <f ca="1"/>
        <v>#NAME?</v>
      </c>
      <c r="AZ12" t="e">
        <f ca="1"/>
        <v>#NAME?</v>
      </c>
      <c r="BA12" t="e">
        <f ca="1"/>
        <v>#NAME?</v>
      </c>
      <c r="BB12" t="e">
        <f ca="1"/>
        <v>#NAME?</v>
      </c>
      <c r="BC12" s="20" t="e">
        <f ca="1"/>
        <v>#NAME?</v>
      </c>
      <c r="BD12" s="21" t="e">
        <f ca="1"/>
        <v>#NAME?</v>
      </c>
      <c r="BF12" t="e">
        <f ca="1"/>
        <v>#NAME?</v>
      </c>
      <c r="BG12" s="28" t="e">
        <f ca="1"/>
        <v>#NAME?</v>
      </c>
      <c r="BH12" t="e">
        <f ca="1"/>
        <v>#NAME?</v>
      </c>
      <c r="BI12" t="e">
        <f ca="1"/>
        <v>#NAME?</v>
      </c>
      <c r="BJ12" t="e">
        <f ca="1"/>
        <v>#NAME?</v>
      </c>
      <c r="BK12" t="e">
        <f ca="1"/>
        <v>#NAME?</v>
      </c>
      <c r="BL12" t="e">
        <f ca="1"/>
        <v>#NAME?</v>
      </c>
      <c r="BM12" t="e">
        <f ca="1"/>
        <v>#NAME?</v>
      </c>
      <c r="BN12" t="e">
        <f ca="1"/>
        <v>#NAME?</v>
      </c>
      <c r="BO12" t="e">
        <f ca="1"/>
        <v>#NAME?</v>
      </c>
      <c r="BP12" s="29" t="e">
        <f ca="1"/>
        <v>#NAME?</v>
      </c>
      <c r="BQ12" s="28" t="e">
        <f ca="1"/>
        <v>#NAME?</v>
      </c>
      <c r="BR12" s="29" t="e">
        <f ca="1"/>
        <v>#NAME?</v>
      </c>
      <c r="BT12" t="e">
        <f ca="1"/>
        <v>#NAME?</v>
      </c>
      <c r="BU12" s="20" t="e">
        <f ca="1"/>
        <v>#NAME?</v>
      </c>
      <c r="BV12" s="21" t="e">
        <f ca="1"/>
        <v>#NAME?</v>
      </c>
    </row>
    <row r="13" spans="1:74" x14ac:dyDescent="0.35">
      <c r="A13" t="s">
        <v>16</v>
      </c>
      <c r="B13" s="34">
        <v>1</v>
      </c>
      <c r="C13" s="35">
        <v>1</v>
      </c>
      <c r="D13" s="35">
        <v>0</v>
      </c>
      <c r="E13" s="35">
        <v>1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6">
        <v>1</v>
      </c>
      <c r="M13" s="37">
        <v>0</v>
      </c>
      <c r="AR13" t="e">
        <f ca="1"/>
        <v>#NAME?</v>
      </c>
      <c r="AS13" s="20" t="e">
        <f ca="1"/>
        <v>#NAME?</v>
      </c>
      <c r="AT13" t="e">
        <f ca="1"/>
        <v>#NAME?</v>
      </c>
      <c r="AU13" t="e">
        <f ca="1"/>
        <v>#NAME?</v>
      </c>
      <c r="AV13" t="e">
        <f ca="1"/>
        <v>#NAME?</v>
      </c>
      <c r="AW13" t="e">
        <f ca="1"/>
        <v>#NAME?</v>
      </c>
      <c r="AX13" t="e">
        <f ca="1"/>
        <v>#NAME?</v>
      </c>
      <c r="AY13" t="e">
        <f ca="1"/>
        <v>#NAME?</v>
      </c>
      <c r="AZ13" t="e">
        <f ca="1"/>
        <v>#NAME?</v>
      </c>
      <c r="BA13" t="e">
        <f ca="1"/>
        <v>#NAME?</v>
      </c>
      <c r="BB13" t="e">
        <f ca="1"/>
        <v>#NAME?</v>
      </c>
      <c r="BC13" s="20" t="e">
        <f ca="1"/>
        <v>#NAME?</v>
      </c>
      <c r="BD13" s="21" t="e">
        <f ca="1"/>
        <v>#NAME?</v>
      </c>
      <c r="BF13" t="e">
        <f ca="1"/>
        <v>#NAME?</v>
      </c>
      <c r="BG13" s="28" t="e">
        <f ca="1"/>
        <v>#NAME?</v>
      </c>
      <c r="BH13" t="e">
        <f ca="1"/>
        <v>#NAME?</v>
      </c>
      <c r="BI13" t="e">
        <f ca="1"/>
        <v>#NAME?</v>
      </c>
      <c r="BJ13" t="e">
        <f ca="1"/>
        <v>#NAME?</v>
      </c>
      <c r="BK13" t="e">
        <f ca="1"/>
        <v>#NAME?</v>
      </c>
      <c r="BL13" t="e">
        <f ca="1"/>
        <v>#NAME?</v>
      </c>
      <c r="BM13" t="e">
        <f ca="1"/>
        <v>#NAME?</v>
      </c>
      <c r="BN13" t="e">
        <f ca="1"/>
        <v>#NAME?</v>
      </c>
      <c r="BO13" t="e">
        <f ca="1"/>
        <v>#NAME?</v>
      </c>
      <c r="BP13" s="29" t="e">
        <f ca="1"/>
        <v>#NAME?</v>
      </c>
      <c r="BQ13" s="28" t="e">
        <f ca="1"/>
        <v>#NAME?</v>
      </c>
      <c r="BR13" s="29" t="e">
        <f ca="1"/>
        <v>#NAME?</v>
      </c>
      <c r="BT13" t="e">
        <f ca="1"/>
        <v>#NAME?</v>
      </c>
      <c r="BU13" s="20" t="e">
        <f ca="1"/>
        <v>#NAME?</v>
      </c>
      <c r="BV13" s="21" t="e">
        <f ca="1"/>
        <v>#NAME?</v>
      </c>
    </row>
    <row r="14" spans="1:74" x14ac:dyDescent="0.35">
      <c r="AR14" t="e">
        <f ca="1"/>
        <v>#NAME?</v>
      </c>
      <c r="AS14" s="20" t="e">
        <f ca="1"/>
        <v>#NAME?</v>
      </c>
      <c r="AT14" t="e">
        <f ca="1"/>
        <v>#NAME?</v>
      </c>
      <c r="AU14" t="e">
        <f ca="1"/>
        <v>#NAME?</v>
      </c>
      <c r="AV14" t="e">
        <f ca="1"/>
        <v>#NAME?</v>
      </c>
      <c r="AW14" t="e">
        <f ca="1"/>
        <v>#NAME?</v>
      </c>
      <c r="AX14" t="e">
        <f ca="1"/>
        <v>#NAME?</v>
      </c>
      <c r="AY14" t="e">
        <f ca="1"/>
        <v>#NAME?</v>
      </c>
      <c r="AZ14" t="e">
        <f ca="1"/>
        <v>#NAME?</v>
      </c>
      <c r="BA14" t="e">
        <f ca="1"/>
        <v>#NAME?</v>
      </c>
      <c r="BB14" t="e">
        <f ca="1"/>
        <v>#NAME?</v>
      </c>
      <c r="BC14" s="20" t="e">
        <f ca="1"/>
        <v>#NAME?</v>
      </c>
      <c r="BD14" s="21" t="e">
        <f ca="1"/>
        <v>#NAME?</v>
      </c>
      <c r="BF14" t="e">
        <f ca="1"/>
        <v>#NAME?</v>
      </c>
      <c r="BG14" s="28" t="e">
        <f ca="1"/>
        <v>#NAME?</v>
      </c>
      <c r="BH14" t="e">
        <f ca="1"/>
        <v>#NAME?</v>
      </c>
      <c r="BI14" t="e">
        <f ca="1"/>
        <v>#NAME?</v>
      </c>
      <c r="BJ14" t="e">
        <f ca="1"/>
        <v>#NAME?</v>
      </c>
      <c r="BK14" t="e">
        <f ca="1"/>
        <v>#NAME?</v>
      </c>
      <c r="BL14" t="e">
        <f ca="1"/>
        <v>#NAME?</v>
      </c>
      <c r="BM14" t="e">
        <f ca="1"/>
        <v>#NAME?</v>
      </c>
      <c r="BN14" t="e">
        <f ca="1"/>
        <v>#NAME?</v>
      </c>
      <c r="BO14" t="e">
        <f ca="1"/>
        <v>#NAME?</v>
      </c>
      <c r="BP14" s="29" t="e">
        <f ca="1"/>
        <v>#NAME?</v>
      </c>
      <c r="BQ14" s="28" t="e">
        <f ca="1"/>
        <v>#NAME?</v>
      </c>
      <c r="BR14" s="29" t="e">
        <f ca="1"/>
        <v>#NAME?</v>
      </c>
      <c r="BT14" t="e">
        <f ca="1"/>
        <v>#NAME?</v>
      </c>
      <c r="BU14" s="20" t="e">
        <f ca="1"/>
        <v>#NAME?</v>
      </c>
      <c r="BV14" s="21" t="e">
        <f ca="1"/>
        <v>#NAME?</v>
      </c>
    </row>
    <row r="15" spans="1:74" x14ac:dyDescent="0.35">
      <c r="A15" t="s">
        <v>17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f>AVERAGE(B15:K15)</f>
        <v>0</v>
      </c>
      <c r="AR15" t="e">
        <f ca="1"/>
        <v>#NAME?</v>
      </c>
      <c r="AS15" s="20" t="e">
        <f ca="1"/>
        <v>#NAME?</v>
      </c>
      <c r="AT15" t="e">
        <f ca="1"/>
        <v>#NAME?</v>
      </c>
      <c r="AU15" t="e">
        <f ca="1"/>
        <v>#NAME?</v>
      </c>
      <c r="AV15" t="e">
        <f ca="1"/>
        <v>#NAME?</v>
      </c>
      <c r="AW15" t="e">
        <f ca="1"/>
        <v>#NAME?</v>
      </c>
      <c r="AX15" t="e">
        <f ca="1"/>
        <v>#NAME?</v>
      </c>
      <c r="AY15" t="e">
        <f ca="1"/>
        <v>#NAME?</v>
      </c>
      <c r="AZ15" t="e">
        <f ca="1"/>
        <v>#NAME?</v>
      </c>
      <c r="BA15" t="e">
        <f ca="1"/>
        <v>#NAME?</v>
      </c>
      <c r="BB15" t="e">
        <f ca="1"/>
        <v>#NAME?</v>
      </c>
      <c r="BC15" s="20" t="e">
        <f ca="1"/>
        <v>#NAME?</v>
      </c>
      <c r="BD15" s="21" t="e">
        <f ca="1"/>
        <v>#NAME?</v>
      </c>
      <c r="BF15" t="e">
        <f ca="1"/>
        <v>#NAME?</v>
      </c>
      <c r="BG15" s="28" t="e">
        <f ca="1"/>
        <v>#NAME?</v>
      </c>
      <c r="BH15" t="e">
        <f ca="1"/>
        <v>#NAME?</v>
      </c>
      <c r="BI15" t="e">
        <f ca="1"/>
        <v>#NAME?</v>
      </c>
      <c r="BJ15" t="e">
        <f ca="1"/>
        <v>#NAME?</v>
      </c>
      <c r="BK15" t="e">
        <f ca="1"/>
        <v>#NAME?</v>
      </c>
      <c r="BL15" t="e">
        <f ca="1"/>
        <v>#NAME?</v>
      </c>
      <c r="BM15" t="e">
        <f ca="1"/>
        <v>#NAME?</v>
      </c>
      <c r="BN15" t="e">
        <f ca="1"/>
        <v>#NAME?</v>
      </c>
      <c r="BO15" t="e">
        <f ca="1"/>
        <v>#NAME?</v>
      </c>
      <c r="BP15" s="29" t="e">
        <f ca="1"/>
        <v>#NAME?</v>
      </c>
      <c r="BQ15" s="28" t="e">
        <f ca="1"/>
        <v>#NAME?</v>
      </c>
      <c r="BR15" s="29" t="e">
        <f ca="1"/>
        <v>#NAME?</v>
      </c>
      <c r="BT15" t="e">
        <f ca="1"/>
        <v>#NAME?</v>
      </c>
      <c r="BU15" s="22" t="e">
        <f ca="1"/>
        <v>#NAME?</v>
      </c>
      <c r="BV15" s="24" t="e">
        <f ca="1"/>
        <v>#NAME?</v>
      </c>
    </row>
    <row r="16" spans="1:74" x14ac:dyDescent="0.35">
      <c r="A16" t="s">
        <v>18</v>
      </c>
      <c r="B16" s="40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2">
        <v>0</v>
      </c>
      <c r="AR16" t="e">
        <f ca="1"/>
        <v>#NAME?</v>
      </c>
      <c r="AS16" s="20" t="e">
        <f ca="1"/>
        <v>#NAME?</v>
      </c>
      <c r="AT16" t="e">
        <f ca="1"/>
        <v>#NAME?</v>
      </c>
      <c r="AU16" t="e">
        <f ca="1"/>
        <v>#NAME?</v>
      </c>
      <c r="AV16" t="e">
        <f ca="1"/>
        <v>#NAME?</v>
      </c>
      <c r="AW16" t="e">
        <f ca="1"/>
        <v>#NAME?</v>
      </c>
      <c r="AX16" t="e">
        <f ca="1"/>
        <v>#NAME?</v>
      </c>
      <c r="AY16" t="e">
        <f ca="1"/>
        <v>#NAME?</v>
      </c>
      <c r="AZ16" t="e">
        <f ca="1"/>
        <v>#NAME?</v>
      </c>
      <c r="BA16" t="e">
        <f ca="1"/>
        <v>#NAME?</v>
      </c>
      <c r="BB16" t="e">
        <f ca="1"/>
        <v>#NAME?</v>
      </c>
      <c r="BC16" s="20" t="e">
        <f ca="1"/>
        <v>#NAME?</v>
      </c>
      <c r="BD16" s="21" t="e">
        <f ca="1"/>
        <v>#NAME?</v>
      </c>
      <c r="BF16" t="e">
        <f ca="1"/>
        <v>#NAME?</v>
      </c>
      <c r="BG16" s="30" t="e">
        <f ca="1"/>
        <v>#NAME?</v>
      </c>
      <c r="BH16" s="31" t="e">
        <f ca="1"/>
        <v>#NAME?</v>
      </c>
      <c r="BI16" s="31" t="e">
        <f ca="1"/>
        <v>#NAME?</v>
      </c>
      <c r="BJ16" s="31" t="e">
        <f ca="1"/>
        <v>#NAME?</v>
      </c>
      <c r="BK16" s="31" t="e">
        <f ca="1"/>
        <v>#NAME?</v>
      </c>
      <c r="BL16" s="31" t="e">
        <f ca="1"/>
        <v>#NAME?</v>
      </c>
      <c r="BM16" s="31" t="e">
        <f ca="1"/>
        <v>#NAME?</v>
      </c>
      <c r="BN16" s="31" t="e">
        <f ca="1"/>
        <v>#NAME?</v>
      </c>
      <c r="BO16" s="31" t="e">
        <f ca="1"/>
        <v>#NAME?</v>
      </c>
      <c r="BP16" s="32" t="e">
        <f ca="1"/>
        <v>#NAME?</v>
      </c>
      <c r="BQ16" s="30" t="e">
        <f ca="1"/>
        <v>#NAME?</v>
      </c>
      <c r="BR16" s="32" t="e">
        <f ca="1"/>
        <v>#NAME?</v>
      </c>
    </row>
    <row r="17" spans="1:74" x14ac:dyDescent="0.35">
      <c r="AR17" t="e">
        <f ca="1"/>
        <v>#NAME?</v>
      </c>
      <c r="AS17" s="43" t="e">
        <f ca="1"/>
        <v>#NAME?</v>
      </c>
      <c r="AT17" s="44" t="e">
        <f ca="1"/>
        <v>#NAME?</v>
      </c>
      <c r="AU17" s="44" t="e">
        <f ca="1"/>
        <v>#NAME?</v>
      </c>
      <c r="AV17" s="44" t="e">
        <f ca="1"/>
        <v>#NAME?</v>
      </c>
      <c r="AW17" s="44" t="e">
        <f ca="1"/>
        <v>#NAME?</v>
      </c>
      <c r="AX17" s="44" t="e">
        <f ca="1"/>
        <v>#NAME?</v>
      </c>
      <c r="AY17" s="44" t="e">
        <f ca="1"/>
        <v>#NAME?</v>
      </c>
      <c r="AZ17" s="44" t="e">
        <f ca="1"/>
        <v>#NAME?</v>
      </c>
      <c r="BA17" s="44" t="e">
        <f ca="1"/>
        <v>#NAME?</v>
      </c>
      <c r="BB17" s="44" t="e">
        <f ca="1"/>
        <v>#NAME?</v>
      </c>
      <c r="BC17" s="43" t="e">
        <f ca="1"/>
        <v>#NAME?</v>
      </c>
      <c r="BD17" s="45" t="e">
        <f ca="1"/>
        <v>#NAME?</v>
      </c>
      <c r="BF17" t="e">
        <f ca="1"/>
        <v>#NAME?</v>
      </c>
      <c r="BG17" s="46" t="e">
        <f ca="1"/>
        <v>#NAME?</v>
      </c>
      <c r="BH17" s="47" t="e">
        <f ca="1"/>
        <v>#NAME?</v>
      </c>
      <c r="BI17" s="47" t="e">
        <f ca="1"/>
        <v>#NAME?</v>
      </c>
      <c r="BJ17" s="47" t="e">
        <f ca="1"/>
        <v>#NAME?</v>
      </c>
      <c r="BK17" s="47" t="e">
        <f ca="1"/>
        <v>#NAME?</v>
      </c>
      <c r="BL17" s="47" t="e">
        <f ca="1"/>
        <v>#NAME?</v>
      </c>
      <c r="BM17" s="47" t="e">
        <f ca="1"/>
        <v>#NAME?</v>
      </c>
      <c r="BN17" s="47" t="e">
        <f ca="1"/>
        <v>#NAME?</v>
      </c>
      <c r="BO17" s="47" t="e">
        <f ca="1"/>
        <v>#NAME?</v>
      </c>
      <c r="BP17" s="48" t="e">
        <f ca="1"/>
        <v>#NAME?</v>
      </c>
      <c r="BQ17" s="49" t="e">
        <f ca="1"/>
        <v>#NAME?</v>
      </c>
      <c r="BR17" s="48" t="e">
        <f ca="1"/>
        <v>#NAME?</v>
      </c>
      <c r="BT17" t="e">
        <f t="array" aca="1" ref="BT17:BV26" ca="1">UCON_ITEM(A4:K13)</f>
        <v>#NAME?</v>
      </c>
      <c r="BU17" s="43" t="e">
        <f ca="1"/>
        <v>#NAME?</v>
      </c>
      <c r="BV17" s="45" t="e">
        <f ca="1"/>
        <v>#NAME?</v>
      </c>
    </row>
    <row r="18" spans="1:74" x14ac:dyDescent="0.35">
      <c r="AR18" t="e">
        <f ca="1"/>
        <v>#NAME?</v>
      </c>
      <c r="AS18" s="22" t="e">
        <f ca="1"/>
        <v>#NAME?</v>
      </c>
      <c r="AT18" s="23" t="e">
        <f ca="1"/>
        <v>#NAME?</v>
      </c>
      <c r="AU18" s="23" t="e">
        <f ca="1"/>
        <v>#NAME?</v>
      </c>
      <c r="AV18" s="23" t="e">
        <f ca="1"/>
        <v>#NAME?</v>
      </c>
      <c r="AW18" s="23" t="e">
        <f ca="1"/>
        <v>#NAME?</v>
      </c>
      <c r="AX18" s="23" t="e">
        <f ca="1"/>
        <v>#NAME?</v>
      </c>
      <c r="AY18" s="23" t="e">
        <f ca="1"/>
        <v>#NAME?</v>
      </c>
      <c r="AZ18" s="23" t="e">
        <f ca="1"/>
        <v>#NAME?</v>
      </c>
      <c r="BA18" s="23" t="e">
        <f ca="1"/>
        <v>#NAME?</v>
      </c>
      <c r="BB18" s="23" t="e">
        <f ca="1"/>
        <v>#NAME?</v>
      </c>
      <c r="BC18" s="22" t="e">
        <f ca="1"/>
        <v>#NAME?</v>
      </c>
      <c r="BD18" s="24" t="e">
        <f ca="1"/>
        <v>#NAME?</v>
      </c>
      <c r="BF18" t="e">
        <f ca="1"/>
        <v>#NAME?</v>
      </c>
      <c r="BG18" s="30" t="e">
        <f ca="1"/>
        <v>#NAME?</v>
      </c>
      <c r="BH18" s="31" t="e">
        <f ca="1"/>
        <v>#NAME?</v>
      </c>
      <c r="BI18" s="31" t="e">
        <f ca="1"/>
        <v>#NAME?</v>
      </c>
      <c r="BJ18" s="31" t="e">
        <f ca="1"/>
        <v>#NAME?</v>
      </c>
      <c r="BK18" s="31" t="e">
        <f ca="1"/>
        <v>#NAME?</v>
      </c>
      <c r="BL18" s="31" t="e">
        <f ca="1"/>
        <v>#NAME?</v>
      </c>
      <c r="BM18" s="31" t="e">
        <f ca="1"/>
        <v>#NAME?</v>
      </c>
      <c r="BN18" s="31" t="e">
        <f ca="1"/>
        <v>#NAME?</v>
      </c>
      <c r="BO18" s="31" t="e">
        <f ca="1"/>
        <v>#NAME?</v>
      </c>
      <c r="BP18" s="32" t="e">
        <f ca="1"/>
        <v>#NAME?</v>
      </c>
      <c r="BQ18" s="33" t="e">
        <f ca="1"/>
        <v>#NAME?</v>
      </c>
      <c r="BR18" s="32" t="e">
        <f ca="1"/>
        <v>#NAME?</v>
      </c>
      <c r="BT18" t="e">
        <f ca="1"/>
        <v>#NAME?</v>
      </c>
      <c r="BU18" s="20" t="e">
        <f ca="1"/>
        <v>#NAME?</v>
      </c>
      <c r="BV18" s="21" t="e">
        <f ca="1"/>
        <v>#NAME?</v>
      </c>
    </row>
    <row r="19" spans="1:74" x14ac:dyDescent="0.35">
      <c r="A19" t="s">
        <v>19</v>
      </c>
      <c r="B19">
        <v>1</v>
      </c>
      <c r="BT19" t="e">
        <f ca="1"/>
        <v>#NAME?</v>
      </c>
      <c r="BU19" s="20" t="e">
        <f ca="1"/>
        <v>#NAME?</v>
      </c>
      <c r="BV19" s="21" t="e">
        <f ca="1"/>
        <v>#NAME?</v>
      </c>
    </row>
    <row r="20" spans="1:74" x14ac:dyDescent="0.35">
      <c r="E20" s="4"/>
      <c r="F20" s="2" t="s">
        <v>20</v>
      </c>
      <c r="G20" s="2"/>
      <c r="H20" s="2"/>
      <c r="I20" s="2"/>
      <c r="J20" s="2"/>
      <c r="K20" s="2"/>
      <c r="L20" s="2"/>
      <c r="M20" s="2"/>
      <c r="N20" s="2"/>
      <c r="O20" s="2"/>
      <c r="Q20" s="2" t="s">
        <v>21</v>
      </c>
      <c r="R20" s="2"/>
      <c r="S20" s="2"/>
      <c r="T20" s="2"/>
      <c r="U20" s="2"/>
      <c r="V20" s="2"/>
      <c r="W20" s="2"/>
      <c r="X20" s="2"/>
      <c r="Y20" s="2"/>
      <c r="Z20" s="2"/>
      <c r="AA20" s="4"/>
      <c r="AR20" t="e">
        <f t="array" aca="1" ref="AR20:BD31" ca="1">UCONFIT(A4:K13)</f>
        <v>#NAME?</v>
      </c>
      <c r="AS20" t="e">
        <f ca="1"/>
        <v>#NAME?</v>
      </c>
      <c r="AT20" t="e">
        <f ca="1"/>
        <v>#NAME?</v>
      </c>
      <c r="AU20" t="e">
        <f ca="1"/>
        <v>#NAME?</v>
      </c>
      <c r="AV20" t="e">
        <f ca="1"/>
        <v>#NAME?</v>
      </c>
      <c r="AW20" t="e">
        <f ca="1"/>
        <v>#NAME?</v>
      </c>
      <c r="AX20" t="e">
        <f ca="1"/>
        <v>#NAME?</v>
      </c>
      <c r="AY20" t="e">
        <f ca="1"/>
        <v>#NAME?</v>
      </c>
      <c r="AZ20" t="e">
        <f ca="1"/>
        <v>#NAME?</v>
      </c>
      <c r="BA20" t="e">
        <f ca="1"/>
        <v>#NAME?</v>
      </c>
      <c r="BB20" t="e">
        <f ca="1"/>
        <v>#NAME?</v>
      </c>
      <c r="BC20" t="e">
        <f ca="1"/>
        <v>#NAME?</v>
      </c>
      <c r="BD20" t="e">
        <f ca="1"/>
        <v>#NAME?</v>
      </c>
      <c r="BF20" t="e">
        <f t="array" aca="1" ref="BF20:BR31" ca="1">UCONFIT(A4:K13,TRUE,BG3,BG4)</f>
        <v>#NAME?</v>
      </c>
      <c r="BG20" t="e">
        <f ca="1"/>
        <v>#NAME?</v>
      </c>
      <c r="BH20" t="e">
        <f ca="1"/>
        <v>#NAME?</v>
      </c>
      <c r="BI20" t="e">
        <f ca="1"/>
        <v>#NAME?</v>
      </c>
      <c r="BJ20" t="e">
        <f ca="1"/>
        <v>#NAME?</v>
      </c>
      <c r="BK20" t="e">
        <f ca="1"/>
        <v>#NAME?</v>
      </c>
      <c r="BL20" t="e">
        <f ca="1"/>
        <v>#NAME?</v>
      </c>
      <c r="BM20" t="e">
        <f ca="1"/>
        <v>#NAME?</v>
      </c>
      <c r="BN20" t="e">
        <f ca="1"/>
        <v>#NAME?</v>
      </c>
      <c r="BO20" t="e">
        <f ca="1"/>
        <v>#NAME?</v>
      </c>
      <c r="BP20" t="e">
        <f ca="1"/>
        <v>#NAME?</v>
      </c>
      <c r="BQ20" s="16" t="e">
        <f ca="1"/>
        <v>#NAME?</v>
      </c>
      <c r="BR20" s="16" t="e">
        <f ca="1"/>
        <v>#NAME?</v>
      </c>
      <c r="BT20" t="e">
        <f ca="1"/>
        <v>#NAME?</v>
      </c>
      <c r="BU20" s="20" t="e">
        <f ca="1"/>
        <v>#NAME?</v>
      </c>
      <c r="BV20" s="21" t="e">
        <f ca="1"/>
        <v>#NAME?</v>
      </c>
    </row>
    <row r="21" spans="1:74" x14ac:dyDescent="0.35">
      <c r="B21" s="16" t="s">
        <v>22</v>
      </c>
      <c r="F21">
        <v>1</v>
      </c>
      <c r="G21">
        <v>2</v>
      </c>
      <c r="H21">
        <v>3</v>
      </c>
      <c r="I21">
        <v>4</v>
      </c>
      <c r="J21">
        <v>5</v>
      </c>
      <c r="K21">
        <v>6</v>
      </c>
      <c r="L21">
        <v>7</v>
      </c>
      <c r="M21">
        <v>8</v>
      </c>
      <c r="N21">
        <v>9</v>
      </c>
      <c r="O21">
        <v>10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 s="4"/>
      <c r="AR21" t="e">
        <f ca="1"/>
        <v>#NAME?</v>
      </c>
      <c r="AS21" s="43" t="e">
        <f ca="1"/>
        <v>#NAME?</v>
      </c>
      <c r="AT21" s="58" t="e">
        <f ca="1"/>
        <v>#NAME?</v>
      </c>
      <c r="AU21" s="58" t="e">
        <f ca="1"/>
        <v>#NAME?</v>
      </c>
      <c r="AV21" s="58" t="e">
        <f ca="1"/>
        <v>#NAME?</v>
      </c>
      <c r="AW21" s="58" t="e">
        <f ca="1"/>
        <v>#NAME?</v>
      </c>
      <c r="AX21" s="58" t="e">
        <f ca="1"/>
        <v>#NAME?</v>
      </c>
      <c r="AY21" s="58" t="e">
        <f ca="1"/>
        <v>#NAME?</v>
      </c>
      <c r="AZ21" s="58" t="e">
        <f ca="1"/>
        <v>#NAME?</v>
      </c>
      <c r="BA21" s="58" t="e">
        <f ca="1"/>
        <v>#NAME?</v>
      </c>
      <c r="BB21" s="58" t="e">
        <f ca="1"/>
        <v>#NAME?</v>
      </c>
      <c r="BC21" s="43" t="e">
        <f ca="1"/>
        <v>#NAME?</v>
      </c>
      <c r="BD21" s="45" t="e">
        <f ca="1"/>
        <v>#NAME?</v>
      </c>
      <c r="BF21" t="e">
        <f ca="1"/>
        <v>#NAME?</v>
      </c>
      <c r="BG21" s="46" t="e">
        <f ca="1"/>
        <v>#NAME?</v>
      </c>
      <c r="BH21" s="47" t="e">
        <f ca="1"/>
        <v>#NAME?</v>
      </c>
      <c r="BI21" s="47" t="e">
        <f ca="1"/>
        <v>#NAME?</v>
      </c>
      <c r="BJ21" s="47" t="e">
        <f ca="1"/>
        <v>#NAME?</v>
      </c>
      <c r="BK21" s="47" t="e">
        <f ca="1"/>
        <v>#NAME?</v>
      </c>
      <c r="BL21" s="47" t="e">
        <f ca="1"/>
        <v>#NAME?</v>
      </c>
      <c r="BM21" s="47" t="e">
        <f ca="1"/>
        <v>#NAME?</v>
      </c>
      <c r="BN21" s="47" t="e">
        <f ca="1"/>
        <v>#NAME?</v>
      </c>
      <c r="BO21" s="50" t="e">
        <f ca="1"/>
        <v>#NAME?</v>
      </c>
      <c r="BP21" s="48" t="e">
        <f ca="1"/>
        <v>#NAME?</v>
      </c>
      <c r="BQ21" s="46" t="e">
        <f ca="1"/>
        <v>#NAME?</v>
      </c>
      <c r="BR21" s="48" t="e">
        <f ca="1"/>
        <v>#NAME?</v>
      </c>
      <c r="BT21" t="e">
        <f ca="1"/>
        <v>#NAME?</v>
      </c>
      <c r="BU21" s="20" t="e">
        <f ca="1"/>
        <v>#NAME?</v>
      </c>
      <c r="BV21" s="21" t="e">
        <f ca="1"/>
        <v>#NAME?</v>
      </c>
    </row>
    <row r="22" spans="1:74" x14ac:dyDescent="0.35">
      <c r="A22">
        <v>0</v>
      </c>
      <c r="B22" s="59">
        <f>COUNTIF($B$5:$K$13,A22)</f>
        <v>33</v>
      </c>
      <c r="E22" t="s">
        <v>5</v>
      </c>
      <c r="F22" s="60">
        <f t="shared" ref="F22:O30" si="0">IF(ISNUMBER(B5),EXP($M5-B$16-$B$29)/(1+EXP($M5-B$16-$B$29)+EXP(2*($M5-B$16))),"")</f>
        <v>0.33333333333333331</v>
      </c>
      <c r="G22" s="61">
        <f t="shared" si="0"/>
        <v>0.33333333333333331</v>
      </c>
      <c r="H22" s="61">
        <f t="shared" si="0"/>
        <v>0.33333333333333331</v>
      </c>
      <c r="I22" s="61">
        <f t="shared" si="0"/>
        <v>0.33333333333333331</v>
      </c>
      <c r="J22" s="61">
        <f t="shared" si="0"/>
        <v>0.33333333333333331</v>
      </c>
      <c r="K22" s="61">
        <f t="shared" si="0"/>
        <v>0.33333333333333331</v>
      </c>
      <c r="L22" s="61">
        <f t="shared" si="0"/>
        <v>0.33333333333333331</v>
      </c>
      <c r="M22" s="61">
        <f t="shared" si="0"/>
        <v>0.33333333333333331</v>
      </c>
      <c r="N22" s="61">
        <f t="shared" si="0"/>
        <v>0.33333333333333331</v>
      </c>
      <c r="O22" s="62">
        <f t="shared" si="0"/>
        <v>0.33333333333333331</v>
      </c>
      <c r="Q22" s="60">
        <f t="shared" ref="Q22:Z30" si="1">IF(ISNUMBER(B5),EXP(2*($M5-B$16))/(1+EXP($M5-B$16-$B$29)+EXP(2*($M5-B$16))),"")</f>
        <v>0.33333333333333331</v>
      </c>
      <c r="R22" s="61">
        <f t="shared" si="1"/>
        <v>0.33333333333333331</v>
      </c>
      <c r="S22" s="61">
        <f t="shared" si="1"/>
        <v>0.33333333333333331</v>
      </c>
      <c r="T22" s="61">
        <f t="shared" si="1"/>
        <v>0.33333333333333331</v>
      </c>
      <c r="U22" s="61">
        <f t="shared" si="1"/>
        <v>0.33333333333333331</v>
      </c>
      <c r="V22" s="61">
        <f t="shared" si="1"/>
        <v>0.33333333333333331</v>
      </c>
      <c r="W22" s="61">
        <f t="shared" si="1"/>
        <v>0.33333333333333331</v>
      </c>
      <c r="X22" s="61">
        <f t="shared" si="1"/>
        <v>0.33333333333333331</v>
      </c>
      <c r="Y22" s="61">
        <f t="shared" si="1"/>
        <v>0.33333333333333331</v>
      </c>
      <c r="Z22" s="62">
        <f t="shared" si="1"/>
        <v>0.33333333333333331</v>
      </c>
      <c r="AA22" s="4"/>
      <c r="AR22" t="e">
        <f ca="1"/>
        <v>#NAME?</v>
      </c>
      <c r="AS22" s="20" t="e">
        <f ca="1"/>
        <v>#NAME?</v>
      </c>
      <c r="AT22" t="e">
        <f ca="1"/>
        <v>#NAME?</v>
      </c>
      <c r="AU22" t="e">
        <f ca="1"/>
        <v>#NAME?</v>
      </c>
      <c r="AV22" t="e">
        <f ca="1"/>
        <v>#NAME?</v>
      </c>
      <c r="AW22" t="e">
        <f ca="1"/>
        <v>#NAME?</v>
      </c>
      <c r="AX22" t="e">
        <f ca="1"/>
        <v>#NAME?</v>
      </c>
      <c r="AY22" t="e">
        <f ca="1"/>
        <v>#NAME?</v>
      </c>
      <c r="AZ22" t="e">
        <f ca="1"/>
        <v>#NAME?</v>
      </c>
      <c r="BA22" t="e">
        <f ca="1"/>
        <v>#NAME?</v>
      </c>
      <c r="BB22" t="e">
        <f ca="1"/>
        <v>#NAME?</v>
      </c>
      <c r="BC22" s="20" t="e">
        <f ca="1"/>
        <v>#NAME?</v>
      </c>
      <c r="BD22" s="21" t="e">
        <f ca="1"/>
        <v>#NAME?</v>
      </c>
      <c r="BF22" t="e">
        <f ca="1"/>
        <v>#NAME?</v>
      </c>
      <c r="BG22" s="28" t="e">
        <f ca="1"/>
        <v>#NAME?</v>
      </c>
      <c r="BH22" t="e">
        <f ca="1"/>
        <v>#NAME?</v>
      </c>
      <c r="BI22" t="e">
        <f ca="1"/>
        <v>#NAME?</v>
      </c>
      <c r="BJ22" t="e">
        <f ca="1"/>
        <v>#NAME?</v>
      </c>
      <c r="BK22" t="e">
        <f ca="1"/>
        <v>#NAME?</v>
      </c>
      <c r="BL22" t="e">
        <f ca="1"/>
        <v>#NAME?</v>
      </c>
      <c r="BM22" t="e">
        <f ca="1"/>
        <v>#NAME?</v>
      </c>
      <c r="BN22" t="e">
        <f ca="1"/>
        <v>#NAME?</v>
      </c>
      <c r="BO22" t="e">
        <f ca="1"/>
        <v>#NAME?</v>
      </c>
      <c r="BP22" s="29" t="e">
        <f ca="1"/>
        <v>#NAME?</v>
      </c>
      <c r="BQ22" s="28" t="e">
        <f ca="1"/>
        <v>#NAME?</v>
      </c>
      <c r="BR22" s="29" t="e">
        <f ca="1"/>
        <v>#NAME?</v>
      </c>
      <c r="BT22" t="e">
        <f ca="1"/>
        <v>#NAME?</v>
      </c>
      <c r="BU22" s="20" t="e">
        <f ca="1"/>
        <v>#NAME?</v>
      </c>
      <c r="BV22" s="21" t="e">
        <f ca="1"/>
        <v>#NAME?</v>
      </c>
    </row>
    <row r="23" spans="1:74" x14ac:dyDescent="0.35">
      <c r="A23">
        <v>1</v>
      </c>
      <c r="B23" s="63">
        <f t="shared" ref="B23:B24" si="2">COUNTIF($B$5:$K$13,A23)</f>
        <v>37</v>
      </c>
      <c r="E23" t="s">
        <v>8</v>
      </c>
      <c r="F23" s="64">
        <f t="shared" si="0"/>
        <v>0.33333333333333331</v>
      </c>
      <c r="G23" s="65">
        <f t="shared" si="0"/>
        <v>0.33333333333333331</v>
      </c>
      <c r="H23" s="65">
        <f t="shared" si="0"/>
        <v>0.33333333333333331</v>
      </c>
      <c r="I23" s="65">
        <f t="shared" si="0"/>
        <v>0.33333333333333331</v>
      </c>
      <c r="J23" s="65">
        <f t="shared" si="0"/>
        <v>0.33333333333333331</v>
      </c>
      <c r="K23" s="65">
        <f t="shared" si="0"/>
        <v>0.33333333333333331</v>
      </c>
      <c r="L23" s="65">
        <f t="shared" si="0"/>
        <v>0.33333333333333331</v>
      </c>
      <c r="M23" s="65">
        <f t="shared" si="0"/>
        <v>0.33333333333333331</v>
      </c>
      <c r="N23" s="65">
        <f t="shared" si="0"/>
        <v>0.33333333333333331</v>
      </c>
      <c r="O23" s="66">
        <f t="shared" si="0"/>
        <v>0.33333333333333331</v>
      </c>
      <c r="Q23" s="64">
        <f t="shared" si="1"/>
        <v>0.33333333333333331</v>
      </c>
      <c r="R23" s="65">
        <f t="shared" si="1"/>
        <v>0.33333333333333331</v>
      </c>
      <c r="S23" s="65">
        <f t="shared" si="1"/>
        <v>0.33333333333333331</v>
      </c>
      <c r="T23" s="65">
        <f t="shared" si="1"/>
        <v>0.33333333333333331</v>
      </c>
      <c r="U23" s="65">
        <f t="shared" si="1"/>
        <v>0.33333333333333331</v>
      </c>
      <c r="V23" s="65">
        <f t="shared" si="1"/>
        <v>0.33333333333333331</v>
      </c>
      <c r="W23" s="65">
        <f t="shared" si="1"/>
        <v>0.33333333333333331</v>
      </c>
      <c r="X23" s="65">
        <f t="shared" si="1"/>
        <v>0.33333333333333331</v>
      </c>
      <c r="Y23" s="65">
        <f t="shared" si="1"/>
        <v>0.33333333333333331</v>
      </c>
      <c r="Z23" s="66">
        <f t="shared" si="1"/>
        <v>0.33333333333333331</v>
      </c>
      <c r="AA23" s="4"/>
      <c r="AR23" t="e">
        <f ca="1"/>
        <v>#NAME?</v>
      </c>
      <c r="AS23" s="20" t="e">
        <f ca="1"/>
        <v>#NAME?</v>
      </c>
      <c r="AT23" t="e">
        <f ca="1"/>
        <v>#NAME?</v>
      </c>
      <c r="AU23" t="e">
        <f ca="1"/>
        <v>#NAME?</v>
      </c>
      <c r="AV23" t="e">
        <f ca="1"/>
        <v>#NAME?</v>
      </c>
      <c r="AW23" t="e">
        <f ca="1"/>
        <v>#NAME?</v>
      </c>
      <c r="AX23" t="e">
        <f ca="1"/>
        <v>#NAME?</v>
      </c>
      <c r="AY23" t="e">
        <f ca="1"/>
        <v>#NAME?</v>
      </c>
      <c r="AZ23" t="e">
        <f ca="1"/>
        <v>#NAME?</v>
      </c>
      <c r="BA23" t="e">
        <f ca="1"/>
        <v>#NAME?</v>
      </c>
      <c r="BB23" t="e">
        <f ca="1"/>
        <v>#NAME?</v>
      </c>
      <c r="BC23" s="20" t="e">
        <f ca="1"/>
        <v>#NAME?</v>
      </c>
      <c r="BD23" s="21" t="e">
        <f ca="1"/>
        <v>#NAME?</v>
      </c>
      <c r="BF23" t="e">
        <f ca="1"/>
        <v>#NAME?</v>
      </c>
      <c r="BG23" s="51" t="e">
        <f ca="1"/>
        <v>#NAME?</v>
      </c>
      <c r="BH23" t="e">
        <f ca="1"/>
        <v>#NAME?</v>
      </c>
      <c r="BI23" t="e">
        <f ca="1"/>
        <v>#NAME?</v>
      </c>
      <c r="BJ23" t="e">
        <f ca="1"/>
        <v>#NAME?</v>
      </c>
      <c r="BK23" s="52" t="e">
        <f ca="1"/>
        <v>#NAME?</v>
      </c>
      <c r="BL23" t="e">
        <f ca="1"/>
        <v>#NAME?</v>
      </c>
      <c r="BM23" s="52" t="e">
        <f ca="1"/>
        <v>#NAME?</v>
      </c>
      <c r="BN23" s="52" t="e">
        <f ca="1"/>
        <v>#NAME?</v>
      </c>
      <c r="BO23" t="e">
        <f ca="1"/>
        <v>#NAME?</v>
      </c>
      <c r="BP23" s="29" t="e">
        <f ca="1"/>
        <v>#NAME?</v>
      </c>
      <c r="BQ23" s="28" t="e">
        <f ca="1"/>
        <v>#NAME?</v>
      </c>
      <c r="BR23" s="53" t="e">
        <f ca="1"/>
        <v>#NAME?</v>
      </c>
      <c r="BT23" t="e">
        <f ca="1"/>
        <v>#NAME?</v>
      </c>
      <c r="BU23" s="20" t="e">
        <f ca="1"/>
        <v>#NAME?</v>
      </c>
      <c r="BV23" s="21" t="e">
        <f ca="1"/>
        <v>#NAME?</v>
      </c>
    </row>
    <row r="24" spans="1:74" x14ac:dyDescent="0.35">
      <c r="A24">
        <v>2</v>
      </c>
      <c r="B24" s="67">
        <f t="shared" si="2"/>
        <v>19</v>
      </c>
      <c r="E24" t="s">
        <v>9</v>
      </c>
      <c r="F24" s="64" t="str">
        <f t="shared" si="0"/>
        <v/>
      </c>
      <c r="G24" s="65">
        <f t="shared" si="0"/>
        <v>0.33333333333333331</v>
      </c>
      <c r="H24" s="65">
        <f t="shared" si="0"/>
        <v>0.33333333333333331</v>
      </c>
      <c r="I24" s="65">
        <f t="shared" si="0"/>
        <v>0.33333333333333331</v>
      </c>
      <c r="J24" s="65">
        <f t="shared" si="0"/>
        <v>0.33333333333333331</v>
      </c>
      <c r="K24" s="65">
        <f t="shared" si="0"/>
        <v>0.33333333333333331</v>
      </c>
      <c r="L24" s="65">
        <f t="shared" si="0"/>
        <v>0.33333333333333331</v>
      </c>
      <c r="M24" s="65">
        <f t="shared" si="0"/>
        <v>0.33333333333333331</v>
      </c>
      <c r="N24" s="65">
        <f t="shared" si="0"/>
        <v>0.33333333333333331</v>
      </c>
      <c r="O24" s="66">
        <f t="shared" si="0"/>
        <v>0.33333333333333331</v>
      </c>
      <c r="Q24" s="64" t="str">
        <f t="shared" si="1"/>
        <v/>
      </c>
      <c r="R24" s="65">
        <f t="shared" si="1"/>
        <v>0.33333333333333331</v>
      </c>
      <c r="S24" s="65">
        <f t="shared" si="1"/>
        <v>0.33333333333333331</v>
      </c>
      <c r="T24" s="65">
        <f t="shared" si="1"/>
        <v>0.33333333333333331</v>
      </c>
      <c r="U24" s="65">
        <f t="shared" si="1"/>
        <v>0.33333333333333331</v>
      </c>
      <c r="V24" s="65">
        <f t="shared" si="1"/>
        <v>0.33333333333333331</v>
      </c>
      <c r="W24" s="65">
        <f t="shared" si="1"/>
        <v>0.33333333333333331</v>
      </c>
      <c r="X24" s="65">
        <f t="shared" si="1"/>
        <v>0.33333333333333331</v>
      </c>
      <c r="Y24" s="65">
        <f t="shared" si="1"/>
        <v>0.33333333333333331</v>
      </c>
      <c r="Z24" s="66">
        <f t="shared" si="1"/>
        <v>0.33333333333333331</v>
      </c>
      <c r="AA24" s="4"/>
      <c r="AR24" t="e">
        <f ca="1"/>
        <v>#NAME?</v>
      </c>
      <c r="AS24" s="20" t="e">
        <f ca="1"/>
        <v>#NAME?</v>
      </c>
      <c r="AT24" t="e">
        <f ca="1"/>
        <v>#NAME?</v>
      </c>
      <c r="AU24" t="e">
        <f ca="1"/>
        <v>#NAME?</v>
      </c>
      <c r="AV24" t="e">
        <f ca="1"/>
        <v>#NAME?</v>
      </c>
      <c r="AW24" t="e">
        <f ca="1"/>
        <v>#NAME?</v>
      </c>
      <c r="AX24" t="e">
        <f ca="1"/>
        <v>#NAME?</v>
      </c>
      <c r="AY24" t="e">
        <f ca="1"/>
        <v>#NAME?</v>
      </c>
      <c r="AZ24" t="e">
        <f ca="1"/>
        <v>#NAME?</v>
      </c>
      <c r="BA24" t="e">
        <f ca="1"/>
        <v>#NAME?</v>
      </c>
      <c r="BB24" t="e">
        <f ca="1"/>
        <v>#NAME?</v>
      </c>
      <c r="BC24" s="20" t="e">
        <f ca="1"/>
        <v>#NAME?</v>
      </c>
      <c r="BD24" s="21" t="e">
        <f ca="1"/>
        <v>#NAME?</v>
      </c>
      <c r="BF24" t="e">
        <f ca="1"/>
        <v>#NAME?</v>
      </c>
      <c r="BG24" s="28" t="e">
        <f ca="1"/>
        <v>#NAME?</v>
      </c>
      <c r="BH24" t="e">
        <f ca="1"/>
        <v>#NAME?</v>
      </c>
      <c r="BI24" t="e">
        <f ca="1"/>
        <v>#NAME?</v>
      </c>
      <c r="BJ24" t="e">
        <f ca="1"/>
        <v>#NAME?</v>
      </c>
      <c r="BK24" t="e">
        <f ca="1"/>
        <v>#NAME?</v>
      </c>
      <c r="BL24" t="e">
        <f ca="1"/>
        <v>#NAME?</v>
      </c>
      <c r="BM24" s="52" t="e">
        <f ca="1"/>
        <v>#NAME?</v>
      </c>
      <c r="BN24" t="e">
        <f ca="1"/>
        <v>#NAME?</v>
      </c>
      <c r="BO24" t="e">
        <f ca="1"/>
        <v>#NAME?</v>
      </c>
      <c r="BP24" s="29" t="e">
        <f ca="1"/>
        <v>#NAME?</v>
      </c>
      <c r="BQ24" s="28" t="e">
        <f ca="1"/>
        <v>#NAME?</v>
      </c>
      <c r="BR24" s="29" t="e">
        <f ca="1"/>
        <v>#NAME?</v>
      </c>
      <c r="BT24" t="e">
        <f ca="1"/>
        <v>#NAME?</v>
      </c>
      <c r="BU24" s="20" t="e">
        <f ca="1"/>
        <v>#NAME?</v>
      </c>
      <c r="BV24" s="21" t="e">
        <f ca="1"/>
        <v>#NAME?</v>
      </c>
    </row>
    <row r="25" spans="1:74" x14ac:dyDescent="0.35">
      <c r="B25">
        <f>SUM(B22:B24)</f>
        <v>89</v>
      </c>
      <c r="E25" t="s">
        <v>11</v>
      </c>
      <c r="F25" s="64">
        <f t="shared" si="0"/>
        <v>0.33333333333333331</v>
      </c>
      <c r="G25" s="65">
        <f t="shared" si="0"/>
        <v>0.33333333333333331</v>
      </c>
      <c r="H25" s="65">
        <f t="shared" si="0"/>
        <v>0.33333333333333331</v>
      </c>
      <c r="I25" s="65">
        <f t="shared" si="0"/>
        <v>0.33333333333333331</v>
      </c>
      <c r="J25" s="65">
        <f t="shared" si="0"/>
        <v>0.33333333333333331</v>
      </c>
      <c r="K25" s="65">
        <f t="shared" si="0"/>
        <v>0.33333333333333331</v>
      </c>
      <c r="L25" s="65">
        <f t="shared" si="0"/>
        <v>0.33333333333333331</v>
      </c>
      <c r="M25" s="65">
        <f t="shared" si="0"/>
        <v>0.33333333333333331</v>
      </c>
      <c r="N25" s="65">
        <f t="shared" si="0"/>
        <v>0.33333333333333331</v>
      </c>
      <c r="O25" s="66">
        <f t="shared" si="0"/>
        <v>0.33333333333333331</v>
      </c>
      <c r="Q25" s="64">
        <f t="shared" si="1"/>
        <v>0.33333333333333331</v>
      </c>
      <c r="R25" s="65">
        <f t="shared" si="1"/>
        <v>0.33333333333333331</v>
      </c>
      <c r="S25" s="65">
        <f t="shared" si="1"/>
        <v>0.33333333333333331</v>
      </c>
      <c r="T25" s="65">
        <f t="shared" si="1"/>
        <v>0.33333333333333331</v>
      </c>
      <c r="U25" s="65">
        <f t="shared" si="1"/>
        <v>0.33333333333333331</v>
      </c>
      <c r="V25" s="65">
        <f t="shared" si="1"/>
        <v>0.33333333333333331</v>
      </c>
      <c r="W25" s="65">
        <f t="shared" si="1"/>
        <v>0.33333333333333331</v>
      </c>
      <c r="X25" s="65">
        <f t="shared" si="1"/>
        <v>0.33333333333333331</v>
      </c>
      <c r="Y25" s="65">
        <f t="shared" si="1"/>
        <v>0.33333333333333331</v>
      </c>
      <c r="Z25" s="66">
        <f t="shared" si="1"/>
        <v>0.33333333333333331</v>
      </c>
      <c r="AA25" s="4"/>
      <c r="AR25" t="e">
        <f ca="1"/>
        <v>#NAME?</v>
      </c>
      <c r="AS25" s="20" t="e">
        <f ca="1"/>
        <v>#NAME?</v>
      </c>
      <c r="AT25" t="e">
        <f ca="1"/>
        <v>#NAME?</v>
      </c>
      <c r="AU25" t="e">
        <f ca="1"/>
        <v>#NAME?</v>
      </c>
      <c r="AV25" t="e">
        <f ca="1"/>
        <v>#NAME?</v>
      </c>
      <c r="AW25" t="e">
        <f ca="1"/>
        <v>#NAME?</v>
      </c>
      <c r="AX25" t="e">
        <f ca="1"/>
        <v>#NAME?</v>
      </c>
      <c r="AY25" t="e">
        <f ca="1"/>
        <v>#NAME?</v>
      </c>
      <c r="AZ25" t="e">
        <f ca="1"/>
        <v>#NAME?</v>
      </c>
      <c r="BA25" t="e">
        <f ca="1"/>
        <v>#NAME?</v>
      </c>
      <c r="BB25" t="e">
        <f ca="1"/>
        <v>#NAME?</v>
      </c>
      <c r="BC25" s="20" t="e">
        <f ca="1"/>
        <v>#NAME?</v>
      </c>
      <c r="BD25" s="21" t="e">
        <f ca="1"/>
        <v>#NAME?</v>
      </c>
      <c r="BF25" t="e">
        <f ca="1"/>
        <v>#NAME?</v>
      </c>
      <c r="BG25" s="28" t="e">
        <f ca="1"/>
        <v>#NAME?</v>
      </c>
      <c r="BH25" t="e">
        <f ca="1"/>
        <v>#NAME?</v>
      </c>
      <c r="BI25" t="e">
        <f ca="1"/>
        <v>#NAME?</v>
      </c>
      <c r="BJ25" s="52" t="e">
        <f ca="1"/>
        <v>#NAME?</v>
      </c>
      <c r="BK25" s="52" t="e">
        <f ca="1"/>
        <v>#NAME?</v>
      </c>
      <c r="BL25" s="52" t="e">
        <f ca="1"/>
        <v>#NAME?</v>
      </c>
      <c r="BM25" t="e">
        <f ca="1"/>
        <v>#NAME?</v>
      </c>
      <c r="BN25" t="e">
        <f ca="1"/>
        <v>#NAME?</v>
      </c>
      <c r="BO25" t="e">
        <f ca="1"/>
        <v>#NAME?</v>
      </c>
      <c r="BP25" s="29" t="e">
        <f ca="1"/>
        <v>#NAME?</v>
      </c>
      <c r="BQ25" s="28" t="e">
        <f ca="1"/>
        <v>#NAME?</v>
      </c>
      <c r="BR25" s="29" t="e">
        <f ca="1"/>
        <v>#NAME?</v>
      </c>
      <c r="BT25" t="e">
        <f ca="1"/>
        <v>#NAME?</v>
      </c>
      <c r="BU25" s="20" t="e">
        <f ca="1"/>
        <v>#NAME?</v>
      </c>
      <c r="BV25" s="21" t="e">
        <f ca="1"/>
        <v>#NAME?</v>
      </c>
    </row>
    <row r="26" spans="1:74" x14ac:dyDescent="0.35">
      <c r="E26" t="s">
        <v>12</v>
      </c>
      <c r="F26" s="64">
        <f t="shared" si="0"/>
        <v>0.33333333333333331</v>
      </c>
      <c r="G26" s="65">
        <f t="shared" si="0"/>
        <v>0.33333333333333331</v>
      </c>
      <c r="H26" s="65">
        <f t="shared" si="0"/>
        <v>0.33333333333333331</v>
      </c>
      <c r="I26" s="65">
        <f t="shared" si="0"/>
        <v>0.33333333333333331</v>
      </c>
      <c r="J26" s="65">
        <f t="shared" si="0"/>
        <v>0.33333333333333331</v>
      </c>
      <c r="K26" s="65">
        <f t="shared" si="0"/>
        <v>0.33333333333333331</v>
      </c>
      <c r="L26" s="65">
        <f t="shared" si="0"/>
        <v>0.33333333333333331</v>
      </c>
      <c r="M26" s="65">
        <f t="shared" si="0"/>
        <v>0.33333333333333331</v>
      </c>
      <c r="N26" s="65">
        <f t="shared" si="0"/>
        <v>0.33333333333333331</v>
      </c>
      <c r="O26" s="66">
        <f t="shared" si="0"/>
        <v>0.33333333333333331</v>
      </c>
      <c r="Q26" s="64">
        <f t="shared" si="1"/>
        <v>0.33333333333333331</v>
      </c>
      <c r="R26" s="65">
        <f t="shared" si="1"/>
        <v>0.33333333333333331</v>
      </c>
      <c r="S26" s="65">
        <f t="shared" si="1"/>
        <v>0.33333333333333331</v>
      </c>
      <c r="T26" s="65">
        <f t="shared" si="1"/>
        <v>0.33333333333333331</v>
      </c>
      <c r="U26" s="65">
        <f t="shared" si="1"/>
        <v>0.33333333333333331</v>
      </c>
      <c r="V26" s="65">
        <f t="shared" si="1"/>
        <v>0.33333333333333331</v>
      </c>
      <c r="W26" s="65">
        <f t="shared" si="1"/>
        <v>0.33333333333333331</v>
      </c>
      <c r="X26" s="65">
        <f t="shared" si="1"/>
        <v>0.33333333333333331</v>
      </c>
      <c r="Y26" s="65">
        <f t="shared" si="1"/>
        <v>0.33333333333333331</v>
      </c>
      <c r="Z26" s="66">
        <f t="shared" si="1"/>
        <v>0.33333333333333331</v>
      </c>
      <c r="AA26" s="4"/>
      <c r="AR26" t="e">
        <f ca="1"/>
        <v>#NAME?</v>
      </c>
      <c r="AS26" s="20" t="e">
        <f ca="1"/>
        <v>#NAME?</v>
      </c>
      <c r="AT26" t="e">
        <f ca="1"/>
        <v>#NAME?</v>
      </c>
      <c r="AU26" t="e">
        <f ca="1"/>
        <v>#NAME?</v>
      </c>
      <c r="AV26" t="e">
        <f ca="1"/>
        <v>#NAME?</v>
      </c>
      <c r="AW26" t="e">
        <f ca="1"/>
        <v>#NAME?</v>
      </c>
      <c r="AX26" t="e">
        <f ca="1"/>
        <v>#NAME?</v>
      </c>
      <c r="AY26" t="e">
        <f ca="1"/>
        <v>#NAME?</v>
      </c>
      <c r="AZ26" t="e">
        <f ca="1"/>
        <v>#NAME?</v>
      </c>
      <c r="BA26" t="e">
        <f ca="1"/>
        <v>#NAME?</v>
      </c>
      <c r="BB26" t="e">
        <f ca="1"/>
        <v>#NAME?</v>
      </c>
      <c r="BC26" s="20" t="e">
        <f ca="1"/>
        <v>#NAME?</v>
      </c>
      <c r="BD26" s="21" t="e">
        <f ca="1"/>
        <v>#NAME?</v>
      </c>
      <c r="BF26" t="e">
        <f ca="1"/>
        <v>#NAME?</v>
      </c>
      <c r="BG26" s="52" t="e">
        <f ca="1"/>
        <v>#NAME?</v>
      </c>
      <c r="BH26" s="52" t="e">
        <f ca="1"/>
        <v>#NAME?</v>
      </c>
      <c r="BI26" t="e">
        <f ca="1"/>
        <v>#NAME?</v>
      </c>
      <c r="BJ26" t="e">
        <f ca="1"/>
        <v>#NAME?</v>
      </c>
      <c r="BK26" s="52" t="e">
        <f ca="1"/>
        <v>#NAME?</v>
      </c>
      <c r="BL26" s="52" t="e">
        <f ca="1"/>
        <v>#NAME?</v>
      </c>
      <c r="BM26" t="e">
        <f ca="1"/>
        <v>#NAME?</v>
      </c>
      <c r="BN26" t="e">
        <f ca="1"/>
        <v>#NAME?</v>
      </c>
      <c r="BO26" t="e">
        <f ca="1"/>
        <v>#NAME?</v>
      </c>
      <c r="BP26" s="29" t="e">
        <f ca="1"/>
        <v>#NAME?</v>
      </c>
      <c r="BQ26" s="28" t="e">
        <f ca="1"/>
        <v>#NAME?</v>
      </c>
      <c r="BR26" s="29" t="e">
        <f ca="1"/>
        <v>#NAME?</v>
      </c>
      <c r="BT26" t="e">
        <f ca="1"/>
        <v>#NAME?</v>
      </c>
      <c r="BU26" s="22" t="e">
        <f ca="1"/>
        <v>#NAME?</v>
      </c>
      <c r="BV26" s="24" t="e">
        <f ca="1"/>
        <v>#NAME?</v>
      </c>
    </row>
    <row r="27" spans="1:74" x14ac:dyDescent="0.35">
      <c r="B27" s="16" t="s">
        <v>23</v>
      </c>
      <c r="E27" t="s">
        <v>13</v>
      </c>
      <c r="F27" s="64">
        <f t="shared" si="0"/>
        <v>0.33333333333333331</v>
      </c>
      <c r="G27" s="65">
        <f t="shared" si="0"/>
        <v>0.33333333333333331</v>
      </c>
      <c r="H27" s="65">
        <f t="shared" si="0"/>
        <v>0.33333333333333331</v>
      </c>
      <c r="I27" s="65">
        <f t="shared" si="0"/>
        <v>0.33333333333333331</v>
      </c>
      <c r="J27" s="65">
        <f t="shared" si="0"/>
        <v>0.33333333333333331</v>
      </c>
      <c r="K27" s="65">
        <f t="shared" si="0"/>
        <v>0.33333333333333331</v>
      </c>
      <c r="L27" s="65">
        <f t="shared" si="0"/>
        <v>0.33333333333333331</v>
      </c>
      <c r="M27" s="65">
        <f t="shared" si="0"/>
        <v>0.33333333333333331</v>
      </c>
      <c r="N27" s="65">
        <f t="shared" si="0"/>
        <v>0.33333333333333331</v>
      </c>
      <c r="O27" s="66">
        <f t="shared" si="0"/>
        <v>0.33333333333333331</v>
      </c>
      <c r="Q27" s="64">
        <f t="shared" si="1"/>
        <v>0.33333333333333331</v>
      </c>
      <c r="R27" s="65">
        <f t="shared" si="1"/>
        <v>0.33333333333333331</v>
      </c>
      <c r="S27" s="65">
        <f t="shared" si="1"/>
        <v>0.33333333333333331</v>
      </c>
      <c r="T27" s="65">
        <f t="shared" si="1"/>
        <v>0.33333333333333331</v>
      </c>
      <c r="U27" s="65">
        <f t="shared" si="1"/>
        <v>0.33333333333333331</v>
      </c>
      <c r="V27" s="65">
        <f t="shared" si="1"/>
        <v>0.33333333333333331</v>
      </c>
      <c r="W27" s="65">
        <f t="shared" si="1"/>
        <v>0.33333333333333331</v>
      </c>
      <c r="X27" s="65">
        <f t="shared" si="1"/>
        <v>0.33333333333333331</v>
      </c>
      <c r="Y27" s="65">
        <f t="shared" si="1"/>
        <v>0.33333333333333331</v>
      </c>
      <c r="Z27" s="66">
        <f t="shared" si="1"/>
        <v>0.33333333333333331</v>
      </c>
      <c r="AA27" s="4"/>
      <c r="AR27" t="e">
        <f ca="1"/>
        <v>#NAME?</v>
      </c>
      <c r="AS27" s="20" t="e">
        <f ca="1"/>
        <v>#NAME?</v>
      </c>
      <c r="AT27" t="e">
        <f ca="1"/>
        <v>#NAME?</v>
      </c>
      <c r="AU27" t="e">
        <f ca="1"/>
        <v>#NAME?</v>
      </c>
      <c r="AV27" t="e">
        <f ca="1"/>
        <v>#NAME?</v>
      </c>
      <c r="AW27" t="e">
        <f ca="1"/>
        <v>#NAME?</v>
      </c>
      <c r="AX27" t="e">
        <f ca="1"/>
        <v>#NAME?</v>
      </c>
      <c r="AY27" t="e">
        <f ca="1"/>
        <v>#NAME?</v>
      </c>
      <c r="AZ27" t="e">
        <f ca="1"/>
        <v>#NAME?</v>
      </c>
      <c r="BA27" t="e">
        <f ca="1"/>
        <v>#NAME?</v>
      </c>
      <c r="BB27" t="e">
        <f ca="1"/>
        <v>#NAME?</v>
      </c>
      <c r="BC27" s="20" t="e">
        <f ca="1"/>
        <v>#NAME?</v>
      </c>
      <c r="BD27" s="21" t="e">
        <f ca="1"/>
        <v>#NAME?</v>
      </c>
      <c r="BF27" t="e">
        <f ca="1"/>
        <v>#NAME?</v>
      </c>
      <c r="BG27" s="28" t="e">
        <f ca="1"/>
        <v>#NAME?</v>
      </c>
      <c r="BH27" s="52" t="e">
        <f ca="1"/>
        <v>#NAME?</v>
      </c>
      <c r="BI27" s="52" t="e">
        <f ca="1"/>
        <v>#NAME?</v>
      </c>
      <c r="BJ27" t="e">
        <f ca="1"/>
        <v>#NAME?</v>
      </c>
      <c r="BK27" t="e">
        <f ca="1"/>
        <v>#NAME?</v>
      </c>
      <c r="BL27" t="e">
        <f ca="1"/>
        <v>#NAME?</v>
      </c>
      <c r="BM27" t="e">
        <f ca="1"/>
        <v>#NAME?</v>
      </c>
      <c r="BN27" t="e">
        <f ca="1"/>
        <v>#NAME?</v>
      </c>
      <c r="BO27" s="52" t="e">
        <f ca="1"/>
        <v>#NAME?</v>
      </c>
      <c r="BP27" s="29" t="e">
        <f ca="1"/>
        <v>#NAME?</v>
      </c>
      <c r="BQ27" s="51" t="e">
        <f ca="1"/>
        <v>#NAME?</v>
      </c>
      <c r="BR27" s="29" t="e">
        <f ca="1"/>
        <v>#NAME?</v>
      </c>
    </row>
    <row r="28" spans="1:74" x14ac:dyDescent="0.35">
      <c r="A28">
        <v>0</v>
      </c>
      <c r="B28" s="59">
        <v>0</v>
      </c>
      <c r="E28" t="s">
        <v>14</v>
      </c>
      <c r="F28" s="64">
        <f t="shared" si="0"/>
        <v>0.33333333333333331</v>
      </c>
      <c r="G28" s="65">
        <f t="shared" si="0"/>
        <v>0.33333333333333331</v>
      </c>
      <c r="H28" s="65">
        <f t="shared" si="0"/>
        <v>0.33333333333333331</v>
      </c>
      <c r="I28" s="65">
        <f t="shared" si="0"/>
        <v>0.33333333333333331</v>
      </c>
      <c r="J28" s="65">
        <f t="shared" si="0"/>
        <v>0.33333333333333331</v>
      </c>
      <c r="K28" s="65">
        <f t="shared" si="0"/>
        <v>0.33333333333333331</v>
      </c>
      <c r="L28" s="65">
        <f t="shared" si="0"/>
        <v>0.33333333333333331</v>
      </c>
      <c r="M28" s="65">
        <f t="shared" si="0"/>
        <v>0.33333333333333331</v>
      </c>
      <c r="N28" s="65">
        <f t="shared" si="0"/>
        <v>0.33333333333333331</v>
      </c>
      <c r="O28" s="66">
        <f t="shared" si="0"/>
        <v>0.33333333333333331</v>
      </c>
      <c r="Q28" s="64">
        <f t="shared" si="1"/>
        <v>0.33333333333333331</v>
      </c>
      <c r="R28" s="65">
        <f t="shared" si="1"/>
        <v>0.33333333333333331</v>
      </c>
      <c r="S28" s="65">
        <f t="shared" si="1"/>
        <v>0.33333333333333331</v>
      </c>
      <c r="T28" s="65">
        <f t="shared" si="1"/>
        <v>0.33333333333333331</v>
      </c>
      <c r="U28" s="65">
        <f t="shared" si="1"/>
        <v>0.33333333333333331</v>
      </c>
      <c r="V28" s="65">
        <f t="shared" si="1"/>
        <v>0.33333333333333331</v>
      </c>
      <c r="W28" s="65">
        <f t="shared" si="1"/>
        <v>0.33333333333333331</v>
      </c>
      <c r="X28" s="65">
        <f t="shared" si="1"/>
        <v>0.33333333333333331</v>
      </c>
      <c r="Y28" s="65">
        <f t="shared" si="1"/>
        <v>0.33333333333333331</v>
      </c>
      <c r="Z28" s="66">
        <f t="shared" si="1"/>
        <v>0.33333333333333331</v>
      </c>
      <c r="AA28" s="4"/>
      <c r="AR28" t="e">
        <f ca="1"/>
        <v>#NAME?</v>
      </c>
      <c r="AS28" s="20" t="e">
        <f ca="1"/>
        <v>#NAME?</v>
      </c>
      <c r="AT28" t="e">
        <f ca="1"/>
        <v>#NAME?</v>
      </c>
      <c r="AU28" t="e">
        <f ca="1"/>
        <v>#NAME?</v>
      </c>
      <c r="AV28" t="e">
        <f ca="1"/>
        <v>#NAME?</v>
      </c>
      <c r="AW28" t="e">
        <f ca="1"/>
        <v>#NAME?</v>
      </c>
      <c r="AX28" t="e">
        <f ca="1"/>
        <v>#NAME?</v>
      </c>
      <c r="AY28" t="e">
        <f ca="1"/>
        <v>#NAME?</v>
      </c>
      <c r="AZ28" t="e">
        <f ca="1"/>
        <v>#NAME?</v>
      </c>
      <c r="BA28" t="e">
        <f ca="1"/>
        <v>#NAME?</v>
      </c>
      <c r="BB28" t="e">
        <f ca="1"/>
        <v>#NAME?</v>
      </c>
      <c r="BC28" s="20" t="e">
        <f ca="1"/>
        <v>#NAME?</v>
      </c>
      <c r="BD28" s="21" t="e">
        <f ca="1"/>
        <v>#NAME?</v>
      </c>
      <c r="BF28" t="e">
        <f ca="1"/>
        <v>#NAME?</v>
      </c>
      <c r="BG28" s="28" t="e">
        <f ca="1"/>
        <v>#NAME?</v>
      </c>
      <c r="BH28" s="52" t="e">
        <f ca="1"/>
        <v>#NAME?</v>
      </c>
      <c r="BI28" t="e">
        <f ca="1"/>
        <v>#NAME?</v>
      </c>
      <c r="BJ28" t="e">
        <f ca="1"/>
        <v>#NAME?</v>
      </c>
      <c r="BK28" t="e">
        <f ca="1"/>
        <v>#NAME?</v>
      </c>
      <c r="BL28" t="e">
        <f ca="1"/>
        <v>#NAME?</v>
      </c>
      <c r="BM28" s="52" t="e">
        <f ca="1"/>
        <v>#NAME?</v>
      </c>
      <c r="BN28" t="e">
        <f ca="1"/>
        <v>#NAME?</v>
      </c>
      <c r="BO28" s="52" t="e">
        <f ca="1"/>
        <v>#NAME?</v>
      </c>
      <c r="BP28" s="29" t="e">
        <f ca="1"/>
        <v>#NAME?</v>
      </c>
      <c r="BQ28" s="51" t="e">
        <f ca="1"/>
        <v>#NAME?</v>
      </c>
      <c r="BR28" s="29" t="e">
        <f ca="1"/>
        <v>#NAME?</v>
      </c>
      <c r="BT28" t="e" cm="1">
        <f t="array" aca="1" ref="BT28" ca="1">UCON_THRESH(A4:K13)</f>
        <v>#NAME?</v>
      </c>
      <c r="BU28" s="59"/>
    </row>
    <row r="29" spans="1:74" x14ac:dyDescent="0.35">
      <c r="A29">
        <v>1</v>
      </c>
      <c r="B29" s="63">
        <v>0</v>
      </c>
      <c r="E29" t="s">
        <v>15</v>
      </c>
      <c r="F29" s="64">
        <f t="shared" si="0"/>
        <v>0.33333333333333331</v>
      </c>
      <c r="G29" s="65">
        <f t="shared" si="0"/>
        <v>0.33333333333333331</v>
      </c>
      <c r="H29" s="65">
        <f t="shared" si="0"/>
        <v>0.33333333333333331</v>
      </c>
      <c r="I29" s="65">
        <f t="shared" si="0"/>
        <v>0.33333333333333331</v>
      </c>
      <c r="J29" s="65">
        <f t="shared" si="0"/>
        <v>0.33333333333333331</v>
      </c>
      <c r="K29" s="65">
        <f t="shared" si="0"/>
        <v>0.33333333333333331</v>
      </c>
      <c r="L29" s="65">
        <f t="shared" si="0"/>
        <v>0.33333333333333331</v>
      </c>
      <c r="M29" s="65">
        <f t="shared" si="0"/>
        <v>0.33333333333333331</v>
      </c>
      <c r="N29" s="65">
        <f t="shared" si="0"/>
        <v>0.33333333333333331</v>
      </c>
      <c r="O29" s="66">
        <f t="shared" si="0"/>
        <v>0.33333333333333331</v>
      </c>
      <c r="Q29" s="64">
        <f t="shared" si="1"/>
        <v>0.33333333333333331</v>
      </c>
      <c r="R29" s="65">
        <f t="shared" si="1"/>
        <v>0.33333333333333331</v>
      </c>
      <c r="S29" s="65">
        <f t="shared" si="1"/>
        <v>0.33333333333333331</v>
      </c>
      <c r="T29" s="65">
        <f t="shared" si="1"/>
        <v>0.33333333333333331</v>
      </c>
      <c r="U29" s="65">
        <f t="shared" si="1"/>
        <v>0.33333333333333331</v>
      </c>
      <c r="V29" s="65">
        <f t="shared" si="1"/>
        <v>0.33333333333333331</v>
      </c>
      <c r="W29" s="65">
        <f t="shared" si="1"/>
        <v>0.33333333333333331</v>
      </c>
      <c r="X29" s="65">
        <f t="shared" si="1"/>
        <v>0.33333333333333331</v>
      </c>
      <c r="Y29" s="65">
        <f t="shared" si="1"/>
        <v>0.33333333333333331</v>
      </c>
      <c r="Z29" s="66">
        <f t="shared" si="1"/>
        <v>0.33333333333333331</v>
      </c>
      <c r="AA29" s="4"/>
      <c r="AR29" t="e">
        <f ca="1"/>
        <v>#NAME?</v>
      </c>
      <c r="AS29" s="20" t="e">
        <f ca="1"/>
        <v>#NAME?</v>
      </c>
      <c r="AT29" t="e">
        <f ca="1"/>
        <v>#NAME?</v>
      </c>
      <c r="AU29" t="e">
        <f ca="1"/>
        <v>#NAME?</v>
      </c>
      <c r="AV29" t="e">
        <f ca="1"/>
        <v>#NAME?</v>
      </c>
      <c r="AW29" t="e">
        <f ca="1"/>
        <v>#NAME?</v>
      </c>
      <c r="AX29" t="e">
        <f ca="1"/>
        <v>#NAME?</v>
      </c>
      <c r="AY29" t="e">
        <f ca="1"/>
        <v>#NAME?</v>
      </c>
      <c r="AZ29" t="e">
        <f ca="1"/>
        <v>#NAME?</v>
      </c>
      <c r="BA29" t="e">
        <f ca="1"/>
        <v>#NAME?</v>
      </c>
      <c r="BB29" t="e">
        <f ca="1"/>
        <v>#NAME?</v>
      </c>
      <c r="BC29" s="20" t="e">
        <f ca="1"/>
        <v>#NAME?</v>
      </c>
      <c r="BD29" s="21" t="e">
        <f ca="1"/>
        <v>#NAME?</v>
      </c>
      <c r="BF29" t="e">
        <f ca="1"/>
        <v>#NAME?</v>
      </c>
      <c r="BG29" s="30" t="e">
        <f ca="1"/>
        <v>#NAME?</v>
      </c>
      <c r="BH29" s="31" t="e">
        <f ca="1"/>
        <v>#NAME?</v>
      </c>
      <c r="BI29" s="31" t="e">
        <f ca="1"/>
        <v>#NAME?</v>
      </c>
      <c r="BJ29" s="31" t="e">
        <f ca="1"/>
        <v>#NAME?</v>
      </c>
      <c r="BK29" s="31" t="e">
        <f ca="1"/>
        <v>#NAME?</v>
      </c>
      <c r="BL29" s="31" t="e">
        <f ca="1"/>
        <v>#NAME?</v>
      </c>
      <c r="BM29" s="31" t="e">
        <f ca="1"/>
        <v>#NAME?</v>
      </c>
      <c r="BN29" s="31" t="e">
        <f ca="1"/>
        <v>#NAME?</v>
      </c>
      <c r="BO29" s="31" t="e">
        <f ca="1"/>
        <v>#NAME?</v>
      </c>
      <c r="BP29" s="54" t="e">
        <f ca="1"/>
        <v>#NAME?</v>
      </c>
      <c r="BQ29" s="55" t="e">
        <f ca="1"/>
        <v>#NAME?</v>
      </c>
      <c r="BR29" s="32" t="e">
        <f ca="1"/>
        <v>#NAME?</v>
      </c>
      <c r="BU29" s="63"/>
    </row>
    <row r="30" spans="1:74" x14ac:dyDescent="0.35">
      <c r="A30">
        <v>2</v>
      </c>
      <c r="B30" s="67">
        <v>0</v>
      </c>
      <c r="E30" t="s">
        <v>16</v>
      </c>
      <c r="F30" s="68">
        <f t="shared" si="0"/>
        <v>0.33333333333333331</v>
      </c>
      <c r="G30" s="69">
        <f t="shared" si="0"/>
        <v>0.33333333333333331</v>
      </c>
      <c r="H30" s="69">
        <f t="shared" si="0"/>
        <v>0.33333333333333331</v>
      </c>
      <c r="I30" s="69">
        <f t="shared" si="0"/>
        <v>0.33333333333333331</v>
      </c>
      <c r="J30" s="69">
        <f t="shared" si="0"/>
        <v>0.33333333333333331</v>
      </c>
      <c r="K30" s="69">
        <f t="shared" si="0"/>
        <v>0.33333333333333331</v>
      </c>
      <c r="L30" s="69">
        <f t="shared" si="0"/>
        <v>0.33333333333333331</v>
      </c>
      <c r="M30" s="69">
        <f t="shared" si="0"/>
        <v>0.33333333333333331</v>
      </c>
      <c r="N30" s="69">
        <f t="shared" si="0"/>
        <v>0.33333333333333331</v>
      </c>
      <c r="O30" s="70">
        <f t="shared" si="0"/>
        <v>0.33333333333333331</v>
      </c>
      <c r="Q30" s="68">
        <f t="shared" si="1"/>
        <v>0.33333333333333331</v>
      </c>
      <c r="R30" s="69">
        <f t="shared" si="1"/>
        <v>0.33333333333333331</v>
      </c>
      <c r="S30" s="69">
        <f t="shared" si="1"/>
        <v>0.33333333333333331</v>
      </c>
      <c r="T30" s="69">
        <f t="shared" si="1"/>
        <v>0.33333333333333331</v>
      </c>
      <c r="U30" s="69">
        <f t="shared" si="1"/>
        <v>0.33333333333333331</v>
      </c>
      <c r="V30" s="69">
        <f t="shared" si="1"/>
        <v>0.33333333333333331</v>
      </c>
      <c r="W30" s="69">
        <f t="shared" si="1"/>
        <v>0.33333333333333331</v>
      </c>
      <c r="X30" s="69">
        <f t="shared" si="1"/>
        <v>0.33333333333333331</v>
      </c>
      <c r="Y30" s="69">
        <f t="shared" si="1"/>
        <v>0.33333333333333331</v>
      </c>
      <c r="Z30" s="70">
        <f t="shared" si="1"/>
        <v>0.33333333333333331</v>
      </c>
      <c r="AA30" s="4"/>
      <c r="AR30" t="e">
        <f ca="1"/>
        <v>#NAME?</v>
      </c>
      <c r="AS30" s="43" t="e">
        <f ca="1"/>
        <v>#NAME?</v>
      </c>
      <c r="AT30" s="58" t="e">
        <f ca="1"/>
        <v>#NAME?</v>
      </c>
      <c r="AU30" s="58" t="e">
        <f ca="1"/>
        <v>#NAME?</v>
      </c>
      <c r="AV30" s="58" t="e">
        <f ca="1"/>
        <v>#NAME?</v>
      </c>
      <c r="AW30" s="58" t="e">
        <f ca="1"/>
        <v>#NAME?</v>
      </c>
      <c r="AX30" s="58" t="e">
        <f ca="1"/>
        <v>#NAME?</v>
      </c>
      <c r="AY30" s="58" t="e">
        <f ca="1"/>
        <v>#NAME?</v>
      </c>
      <c r="AZ30" s="58" t="e">
        <f ca="1"/>
        <v>#NAME?</v>
      </c>
      <c r="BA30" s="58" t="e">
        <f ca="1"/>
        <v>#NAME?</v>
      </c>
      <c r="BB30" s="58" t="e">
        <f ca="1"/>
        <v>#NAME?</v>
      </c>
      <c r="BC30" s="43" t="e">
        <f ca="1"/>
        <v>#NAME?</v>
      </c>
      <c r="BD30" s="45" t="e">
        <f ca="1"/>
        <v>#NAME?</v>
      </c>
      <c r="BF30" t="e">
        <f ca="1"/>
        <v>#NAME?</v>
      </c>
      <c r="BG30" s="46" t="e">
        <f ca="1"/>
        <v>#NAME?</v>
      </c>
      <c r="BH30" s="47" t="e">
        <f ca="1"/>
        <v>#NAME?</v>
      </c>
      <c r="BI30" s="47" t="e">
        <f ca="1"/>
        <v>#NAME?</v>
      </c>
      <c r="BJ30" s="47" t="e">
        <f ca="1"/>
        <v>#NAME?</v>
      </c>
      <c r="BK30" s="47" t="e">
        <f ca="1"/>
        <v>#NAME?</v>
      </c>
      <c r="BL30" s="47" t="e">
        <f ca="1"/>
        <v>#NAME?</v>
      </c>
      <c r="BM30" s="47" t="e">
        <f ca="1"/>
        <v>#NAME?</v>
      </c>
      <c r="BN30" s="47" t="e">
        <f ca="1"/>
        <v>#NAME?</v>
      </c>
      <c r="BO30" s="50" t="e">
        <f ca="1"/>
        <v>#NAME?</v>
      </c>
      <c r="BP30" s="56" t="e">
        <f ca="1"/>
        <v>#NAME?</v>
      </c>
      <c r="BQ30" s="49" t="e">
        <f ca="1"/>
        <v>#NAME?</v>
      </c>
      <c r="BR30" s="48" t="e">
        <f ca="1"/>
        <v>#NAME?</v>
      </c>
      <c r="BU30" s="67"/>
    </row>
    <row r="31" spans="1:74" x14ac:dyDescent="0.35">
      <c r="AR31" t="e">
        <f ca="1"/>
        <v>#NAME?</v>
      </c>
      <c r="AS31" s="22" t="e">
        <f ca="1"/>
        <v>#NAME?</v>
      </c>
      <c r="AT31" s="23" t="e">
        <f ca="1"/>
        <v>#NAME?</v>
      </c>
      <c r="AU31" s="23" t="e">
        <f ca="1"/>
        <v>#NAME?</v>
      </c>
      <c r="AV31" s="23" t="e">
        <f ca="1"/>
        <v>#NAME?</v>
      </c>
      <c r="AW31" s="23" t="e">
        <f ca="1"/>
        <v>#NAME?</v>
      </c>
      <c r="AX31" s="23" t="e">
        <f ca="1"/>
        <v>#NAME?</v>
      </c>
      <c r="AY31" s="23" t="e">
        <f ca="1"/>
        <v>#NAME?</v>
      </c>
      <c r="AZ31" s="23" t="e">
        <f ca="1"/>
        <v>#NAME?</v>
      </c>
      <c r="BA31" s="23" t="e">
        <f ca="1"/>
        <v>#NAME?</v>
      </c>
      <c r="BB31" s="23" t="e">
        <f ca="1"/>
        <v>#NAME?</v>
      </c>
      <c r="BC31" s="22" t="e">
        <f ca="1"/>
        <v>#NAME?</v>
      </c>
      <c r="BD31" s="24" t="e">
        <f ca="1"/>
        <v>#NAME?</v>
      </c>
      <c r="BF31" t="e">
        <f ca="1"/>
        <v>#NAME?</v>
      </c>
      <c r="BG31" s="30" t="e">
        <f ca="1"/>
        <v>#NAME?</v>
      </c>
      <c r="BH31" s="31" t="e">
        <f ca="1"/>
        <v>#NAME?</v>
      </c>
      <c r="BI31" s="31" t="e">
        <f ca="1"/>
        <v>#NAME?</v>
      </c>
      <c r="BJ31" s="31" t="e">
        <f ca="1"/>
        <v>#NAME?</v>
      </c>
      <c r="BK31" s="31" t="e">
        <f ca="1"/>
        <v>#NAME?</v>
      </c>
      <c r="BL31" s="31" t="e">
        <f ca="1"/>
        <v>#NAME?</v>
      </c>
      <c r="BM31" s="31" t="e">
        <f ca="1"/>
        <v>#NAME?</v>
      </c>
      <c r="BN31" s="31" t="e">
        <f ca="1"/>
        <v>#NAME?</v>
      </c>
      <c r="BO31" s="57" t="e">
        <f ca="1"/>
        <v>#NAME?</v>
      </c>
      <c r="BP31" s="32" t="e">
        <f ca="1"/>
        <v>#NAME?</v>
      </c>
      <c r="BQ31" s="33" t="e">
        <f ca="1"/>
        <v>#NAME?</v>
      </c>
      <c r="BR31" s="32" t="e">
        <f ca="1"/>
        <v>#NAME?</v>
      </c>
    </row>
    <row r="32" spans="1:74" x14ac:dyDescent="0.35">
      <c r="B32" t="s">
        <v>24</v>
      </c>
      <c r="P32" t="s">
        <v>25</v>
      </c>
      <c r="AB32" t="s">
        <v>26</v>
      </c>
      <c r="AN32" t="s">
        <v>27</v>
      </c>
    </row>
    <row r="34" spans="1:42" x14ac:dyDescent="0.35">
      <c r="B34">
        <v>1</v>
      </c>
      <c r="C34">
        <v>2</v>
      </c>
      <c r="D34">
        <v>3</v>
      </c>
      <c r="E34">
        <v>4</v>
      </c>
      <c r="F34">
        <v>5</v>
      </c>
      <c r="G34">
        <v>6</v>
      </c>
      <c r="H34">
        <v>7</v>
      </c>
      <c r="I34">
        <v>8</v>
      </c>
      <c r="J34">
        <v>9</v>
      </c>
      <c r="K34">
        <v>10</v>
      </c>
      <c r="M34" t="s">
        <v>3</v>
      </c>
      <c r="N34" s="4" t="s">
        <v>28</v>
      </c>
      <c r="P34">
        <v>1</v>
      </c>
      <c r="Q34">
        <v>2</v>
      </c>
      <c r="R34">
        <v>3</v>
      </c>
      <c r="S34">
        <v>4</v>
      </c>
      <c r="T34">
        <v>5</v>
      </c>
      <c r="U34">
        <v>6</v>
      </c>
      <c r="V34">
        <v>7</v>
      </c>
      <c r="W34">
        <v>8</v>
      </c>
      <c r="X34">
        <v>9</v>
      </c>
      <c r="Y34">
        <v>10</v>
      </c>
      <c r="AB34">
        <v>1</v>
      </c>
      <c r="AC34">
        <v>2</v>
      </c>
      <c r="AD34">
        <v>3</v>
      </c>
      <c r="AE34">
        <v>4</v>
      </c>
      <c r="AF34">
        <v>5</v>
      </c>
      <c r="AG34">
        <v>6</v>
      </c>
      <c r="AH34">
        <v>7</v>
      </c>
      <c r="AI34">
        <v>8</v>
      </c>
      <c r="AJ34">
        <v>9</v>
      </c>
      <c r="AK34">
        <v>10</v>
      </c>
      <c r="AL34" s="4"/>
      <c r="AM34" s="4"/>
    </row>
    <row r="35" spans="1:42" x14ac:dyDescent="0.35">
      <c r="A35" t="s">
        <v>5</v>
      </c>
      <c r="B35" s="60">
        <f t="shared" ref="B35:K43" si="3">IF(ISNUMBER(B5),F22+2*Q22,"")</f>
        <v>1</v>
      </c>
      <c r="C35" s="61">
        <f t="shared" si="3"/>
        <v>1</v>
      </c>
      <c r="D35" s="61">
        <f t="shared" si="3"/>
        <v>1</v>
      </c>
      <c r="E35" s="61">
        <f t="shared" si="3"/>
        <v>1</v>
      </c>
      <c r="F35" s="61">
        <f t="shared" si="3"/>
        <v>1</v>
      </c>
      <c r="G35" s="61">
        <f t="shared" si="3"/>
        <v>1</v>
      </c>
      <c r="H35" s="61">
        <f t="shared" si="3"/>
        <v>1</v>
      </c>
      <c r="I35" s="61">
        <f t="shared" si="3"/>
        <v>1</v>
      </c>
      <c r="J35" s="61">
        <f t="shared" si="3"/>
        <v>1</v>
      </c>
      <c r="K35" s="62">
        <f t="shared" si="3"/>
        <v>1</v>
      </c>
      <c r="M35" s="71">
        <f t="shared" ref="M35:M43" si="4">IF(Z35&gt;0,M5+MIN(MAX(AL35/Z35,-$Q$5),$Q$5),0)</f>
        <v>0.75000000000000022</v>
      </c>
      <c r="N35" s="59">
        <f t="shared" ref="N35:N43" si="5">1/SQRT(Z35)</f>
        <v>0.38729833462074176</v>
      </c>
      <c r="P35" s="60">
        <f t="shared" ref="P35:Y43" si="6">IF(ISNUMBER(B5),F22+4*Q22-B35*B35,"")</f>
        <v>0.66666666666666652</v>
      </c>
      <c r="Q35" s="61">
        <f t="shared" si="6"/>
        <v>0.66666666666666652</v>
      </c>
      <c r="R35" s="61">
        <f t="shared" si="6"/>
        <v>0.66666666666666652</v>
      </c>
      <c r="S35" s="61">
        <f t="shared" si="6"/>
        <v>0.66666666666666652</v>
      </c>
      <c r="T35" s="61">
        <f t="shared" si="6"/>
        <v>0.66666666666666652</v>
      </c>
      <c r="U35" s="61">
        <f t="shared" si="6"/>
        <v>0.66666666666666652</v>
      </c>
      <c r="V35" s="61">
        <f t="shared" si="6"/>
        <v>0.66666666666666652</v>
      </c>
      <c r="W35" s="61">
        <f t="shared" si="6"/>
        <v>0.66666666666666652</v>
      </c>
      <c r="X35" s="61">
        <f t="shared" si="6"/>
        <v>0.66666666666666652</v>
      </c>
      <c r="Y35" s="62">
        <f t="shared" si="6"/>
        <v>0.66666666666666652</v>
      </c>
      <c r="Z35" s="72">
        <f t="shared" ref="Z35:Z43" si="7">MAX(SUM(P35:Y35),$Q$7)</f>
        <v>6.6666666666666643</v>
      </c>
      <c r="AA35" s="72"/>
      <c r="AB35" s="60">
        <f t="shared" ref="AB35:AK43" si="8">IF(ISNUMBER(B5),B5-B35,"")</f>
        <v>1</v>
      </c>
      <c r="AC35" s="61">
        <f t="shared" si="8"/>
        <v>1</v>
      </c>
      <c r="AD35" s="61">
        <f t="shared" si="8"/>
        <v>1</v>
      </c>
      <c r="AE35" s="61">
        <f t="shared" si="8"/>
        <v>0</v>
      </c>
      <c r="AF35" s="61">
        <f t="shared" si="8"/>
        <v>1</v>
      </c>
      <c r="AG35" s="61">
        <f t="shared" si="8"/>
        <v>1</v>
      </c>
      <c r="AH35" s="61">
        <f t="shared" si="8"/>
        <v>1</v>
      </c>
      <c r="AI35" s="61">
        <f t="shared" si="8"/>
        <v>0</v>
      </c>
      <c r="AJ35" s="61">
        <f t="shared" si="8"/>
        <v>-1</v>
      </c>
      <c r="AK35" s="62">
        <f t="shared" si="8"/>
        <v>0</v>
      </c>
      <c r="AL35" s="73">
        <f>SUM(AB35:AK35)</f>
        <v>5</v>
      </c>
      <c r="AM35" s="72"/>
      <c r="AO35" s="4" t="s">
        <v>22</v>
      </c>
      <c r="AP35" s="4" t="s">
        <v>29</v>
      </c>
    </row>
    <row r="36" spans="1:42" ht="12.75" customHeight="1" x14ac:dyDescent="0.35">
      <c r="A36" t="s">
        <v>8</v>
      </c>
      <c r="B36" s="64">
        <f t="shared" si="3"/>
        <v>1</v>
      </c>
      <c r="C36" s="65">
        <f t="shared" si="3"/>
        <v>1</v>
      </c>
      <c r="D36" s="65">
        <f t="shared" si="3"/>
        <v>1</v>
      </c>
      <c r="E36" s="65">
        <f t="shared" si="3"/>
        <v>1</v>
      </c>
      <c r="F36" s="65">
        <f t="shared" si="3"/>
        <v>1</v>
      </c>
      <c r="G36" s="65">
        <f t="shared" si="3"/>
        <v>1</v>
      </c>
      <c r="H36" s="65">
        <f t="shared" si="3"/>
        <v>1</v>
      </c>
      <c r="I36" s="65">
        <f t="shared" si="3"/>
        <v>1</v>
      </c>
      <c r="J36" s="65">
        <f t="shared" si="3"/>
        <v>1</v>
      </c>
      <c r="K36" s="66">
        <f t="shared" si="3"/>
        <v>1</v>
      </c>
      <c r="M36" s="74">
        <f t="shared" si="4"/>
        <v>0.3000000000000001</v>
      </c>
      <c r="N36" s="63">
        <f t="shared" si="5"/>
        <v>0.38729833462074176</v>
      </c>
      <c r="P36" s="64">
        <f t="shared" si="6"/>
        <v>0.66666666666666652</v>
      </c>
      <c r="Q36" s="65">
        <f t="shared" si="6"/>
        <v>0.66666666666666652</v>
      </c>
      <c r="R36" s="65">
        <f t="shared" si="6"/>
        <v>0.66666666666666652</v>
      </c>
      <c r="S36" s="65">
        <f t="shared" si="6"/>
        <v>0.66666666666666652</v>
      </c>
      <c r="T36" s="65">
        <f t="shared" si="6"/>
        <v>0.66666666666666652</v>
      </c>
      <c r="U36" s="65">
        <f t="shared" si="6"/>
        <v>0.66666666666666652</v>
      </c>
      <c r="V36" s="65">
        <f t="shared" si="6"/>
        <v>0.66666666666666652</v>
      </c>
      <c r="W36" s="65">
        <f t="shared" si="6"/>
        <v>0.66666666666666652</v>
      </c>
      <c r="X36" s="65">
        <f t="shared" si="6"/>
        <v>0.66666666666666652</v>
      </c>
      <c r="Y36" s="66">
        <f t="shared" si="6"/>
        <v>0.66666666666666652</v>
      </c>
      <c r="Z36" s="72">
        <f t="shared" si="7"/>
        <v>6.6666666666666643</v>
      </c>
      <c r="AA36" s="72"/>
      <c r="AB36" s="64">
        <f t="shared" si="8"/>
        <v>1</v>
      </c>
      <c r="AC36" s="65">
        <f t="shared" si="8"/>
        <v>0</v>
      </c>
      <c r="AD36" s="65">
        <f t="shared" si="8"/>
        <v>1</v>
      </c>
      <c r="AE36" s="65">
        <f t="shared" si="8"/>
        <v>0</v>
      </c>
      <c r="AF36" s="65">
        <f t="shared" si="8"/>
        <v>0</v>
      </c>
      <c r="AG36" s="65">
        <f t="shared" si="8"/>
        <v>1</v>
      </c>
      <c r="AH36" s="65">
        <f t="shared" si="8"/>
        <v>0</v>
      </c>
      <c r="AI36" s="65">
        <f t="shared" si="8"/>
        <v>0</v>
      </c>
      <c r="AJ36" s="65">
        <f t="shared" si="8"/>
        <v>0</v>
      </c>
      <c r="AK36" s="66">
        <f t="shared" si="8"/>
        <v>-1</v>
      </c>
      <c r="AL36" s="73">
        <f t="shared" ref="AL36:AL43" si="9">SUM(AB36:AK36)</f>
        <v>2</v>
      </c>
      <c r="AM36" s="72"/>
      <c r="AN36">
        <v>0</v>
      </c>
      <c r="AO36" s="43">
        <f>B$25-SUM(AO37:AO38)</f>
        <v>29.666666666666742</v>
      </c>
      <c r="AP36" s="45">
        <f>B$22-AO36</f>
        <v>3.3333333333332575</v>
      </c>
    </row>
    <row r="37" spans="1:42" x14ac:dyDescent="0.35">
      <c r="A37" t="s">
        <v>9</v>
      </c>
      <c r="B37" s="64" t="str">
        <f t="shared" si="3"/>
        <v/>
      </c>
      <c r="C37" s="65">
        <f t="shared" si="3"/>
        <v>1</v>
      </c>
      <c r="D37" s="65">
        <f t="shared" si="3"/>
        <v>1</v>
      </c>
      <c r="E37" s="65">
        <f t="shared" si="3"/>
        <v>1</v>
      </c>
      <c r="F37" s="65">
        <f t="shared" si="3"/>
        <v>1</v>
      </c>
      <c r="G37" s="65">
        <f t="shared" si="3"/>
        <v>1</v>
      </c>
      <c r="H37" s="65">
        <f t="shared" si="3"/>
        <v>1</v>
      </c>
      <c r="I37" s="65">
        <f t="shared" si="3"/>
        <v>1</v>
      </c>
      <c r="J37" s="65">
        <f t="shared" si="3"/>
        <v>1</v>
      </c>
      <c r="K37" s="66">
        <f t="shared" si="3"/>
        <v>1</v>
      </c>
      <c r="M37" s="74">
        <f t="shared" si="4"/>
        <v>0</v>
      </c>
      <c r="N37" s="63">
        <f t="shared" si="5"/>
        <v>0.40824829046386307</v>
      </c>
      <c r="P37" s="64" t="str">
        <f t="shared" si="6"/>
        <v/>
      </c>
      <c r="Q37" s="65">
        <f t="shared" si="6"/>
        <v>0.66666666666666652</v>
      </c>
      <c r="R37" s="65">
        <f t="shared" si="6"/>
        <v>0.66666666666666652</v>
      </c>
      <c r="S37" s="65">
        <f t="shared" si="6"/>
        <v>0.66666666666666652</v>
      </c>
      <c r="T37" s="65">
        <f t="shared" si="6"/>
        <v>0.66666666666666652</v>
      </c>
      <c r="U37" s="65">
        <f t="shared" si="6"/>
        <v>0.66666666666666652</v>
      </c>
      <c r="V37" s="65">
        <f t="shared" si="6"/>
        <v>0.66666666666666652</v>
      </c>
      <c r="W37" s="65">
        <f t="shared" si="6"/>
        <v>0.66666666666666652</v>
      </c>
      <c r="X37" s="65">
        <f t="shared" si="6"/>
        <v>0.66666666666666652</v>
      </c>
      <c r="Y37" s="66">
        <f t="shared" si="6"/>
        <v>0.66666666666666652</v>
      </c>
      <c r="Z37" s="72">
        <f t="shared" si="7"/>
        <v>5.9999999999999982</v>
      </c>
      <c r="AA37" s="72"/>
      <c r="AB37" s="64" t="str">
        <f t="shared" si="8"/>
        <v/>
      </c>
      <c r="AC37" s="65">
        <f t="shared" si="8"/>
        <v>0</v>
      </c>
      <c r="AD37" s="65">
        <f t="shared" si="8"/>
        <v>1</v>
      </c>
      <c r="AE37" s="65">
        <f t="shared" si="8"/>
        <v>0</v>
      </c>
      <c r="AF37" s="65">
        <f t="shared" si="8"/>
        <v>1</v>
      </c>
      <c r="AG37" s="65">
        <f t="shared" si="8"/>
        <v>0</v>
      </c>
      <c r="AH37" s="65">
        <f t="shared" si="8"/>
        <v>-1</v>
      </c>
      <c r="AI37" s="65">
        <f t="shared" si="8"/>
        <v>1</v>
      </c>
      <c r="AJ37" s="65">
        <f t="shared" si="8"/>
        <v>-1</v>
      </c>
      <c r="AK37" s="66">
        <f t="shared" si="8"/>
        <v>-1</v>
      </c>
      <c r="AL37" s="73">
        <f t="shared" si="9"/>
        <v>0</v>
      </c>
      <c r="AM37" s="72"/>
      <c r="AN37">
        <v>1</v>
      </c>
      <c r="AO37" s="20">
        <f>SUM(F22:O30)</f>
        <v>29.666666666666629</v>
      </c>
      <c r="AP37" s="21">
        <f>B$23-AO37</f>
        <v>7.3333333333333712</v>
      </c>
    </row>
    <row r="38" spans="1:42" x14ac:dyDescent="0.35">
      <c r="A38" t="s">
        <v>11</v>
      </c>
      <c r="B38" s="64">
        <f t="shared" si="3"/>
        <v>1</v>
      </c>
      <c r="C38" s="65">
        <f t="shared" si="3"/>
        <v>1</v>
      </c>
      <c r="D38" s="65">
        <f t="shared" si="3"/>
        <v>1</v>
      </c>
      <c r="E38" s="65">
        <f t="shared" si="3"/>
        <v>1</v>
      </c>
      <c r="F38" s="65">
        <f t="shared" si="3"/>
        <v>1</v>
      </c>
      <c r="G38" s="65">
        <f t="shared" si="3"/>
        <v>1</v>
      </c>
      <c r="H38" s="65">
        <f t="shared" si="3"/>
        <v>1</v>
      </c>
      <c r="I38" s="65">
        <f t="shared" si="3"/>
        <v>1</v>
      </c>
      <c r="J38" s="65">
        <f t="shared" si="3"/>
        <v>1</v>
      </c>
      <c r="K38" s="66">
        <f t="shared" si="3"/>
        <v>1</v>
      </c>
      <c r="M38" s="74">
        <f t="shared" si="4"/>
        <v>-0.15000000000000005</v>
      </c>
      <c r="N38" s="63">
        <f t="shared" si="5"/>
        <v>0.38729833462074176</v>
      </c>
      <c r="P38" s="64">
        <f t="shared" si="6"/>
        <v>0.66666666666666652</v>
      </c>
      <c r="Q38" s="65">
        <f t="shared" si="6"/>
        <v>0.66666666666666652</v>
      </c>
      <c r="R38" s="65">
        <f t="shared" si="6"/>
        <v>0.66666666666666652</v>
      </c>
      <c r="S38" s="65">
        <f t="shared" si="6"/>
        <v>0.66666666666666652</v>
      </c>
      <c r="T38" s="65">
        <f t="shared" si="6"/>
        <v>0.66666666666666652</v>
      </c>
      <c r="U38" s="65">
        <f t="shared" si="6"/>
        <v>0.66666666666666652</v>
      </c>
      <c r="V38" s="65">
        <f t="shared" si="6"/>
        <v>0.66666666666666652</v>
      </c>
      <c r="W38" s="65">
        <f t="shared" si="6"/>
        <v>0.66666666666666652</v>
      </c>
      <c r="X38" s="65">
        <f t="shared" si="6"/>
        <v>0.66666666666666652</v>
      </c>
      <c r="Y38" s="66">
        <f t="shared" si="6"/>
        <v>0.66666666666666652</v>
      </c>
      <c r="Z38" s="72">
        <f t="shared" si="7"/>
        <v>6.6666666666666643</v>
      </c>
      <c r="AA38" s="72"/>
      <c r="AB38" s="64">
        <f t="shared" si="8"/>
        <v>0</v>
      </c>
      <c r="AC38" s="65">
        <f t="shared" si="8"/>
        <v>1</v>
      </c>
      <c r="AD38" s="65">
        <f t="shared" si="8"/>
        <v>1</v>
      </c>
      <c r="AE38" s="65">
        <f t="shared" si="8"/>
        <v>0</v>
      </c>
      <c r="AF38" s="65">
        <f t="shared" si="8"/>
        <v>0</v>
      </c>
      <c r="AG38" s="65">
        <f t="shared" si="8"/>
        <v>0</v>
      </c>
      <c r="AH38" s="65">
        <f t="shared" si="8"/>
        <v>-1</v>
      </c>
      <c r="AI38" s="65">
        <f t="shared" si="8"/>
        <v>0</v>
      </c>
      <c r="AJ38" s="65">
        <f t="shared" si="8"/>
        <v>-1</v>
      </c>
      <c r="AK38" s="66">
        <f t="shared" si="8"/>
        <v>-1</v>
      </c>
      <c r="AL38" s="73">
        <f t="shared" si="9"/>
        <v>-1</v>
      </c>
      <c r="AM38" s="72"/>
      <c r="AN38">
        <v>2</v>
      </c>
      <c r="AO38" s="22">
        <f>SUM(Q22:Z30)</f>
        <v>29.666666666666629</v>
      </c>
      <c r="AP38" s="24">
        <f>B$24-AO38</f>
        <v>-10.666666666666629</v>
      </c>
    </row>
    <row r="39" spans="1:42" x14ac:dyDescent="0.35">
      <c r="A39" t="s">
        <v>12</v>
      </c>
      <c r="B39" s="64">
        <f t="shared" si="3"/>
        <v>1</v>
      </c>
      <c r="C39" s="65">
        <f t="shared" si="3"/>
        <v>1</v>
      </c>
      <c r="D39" s="65">
        <f t="shared" si="3"/>
        <v>1</v>
      </c>
      <c r="E39" s="65">
        <f t="shared" si="3"/>
        <v>1</v>
      </c>
      <c r="F39" s="65">
        <f t="shared" si="3"/>
        <v>1</v>
      </c>
      <c r="G39" s="65">
        <f t="shared" si="3"/>
        <v>1</v>
      </c>
      <c r="H39" s="65">
        <f t="shared" si="3"/>
        <v>1</v>
      </c>
      <c r="I39" s="65">
        <f t="shared" si="3"/>
        <v>1</v>
      </c>
      <c r="J39" s="65">
        <f t="shared" si="3"/>
        <v>1</v>
      </c>
      <c r="K39" s="66">
        <f t="shared" si="3"/>
        <v>1</v>
      </c>
      <c r="M39" s="74">
        <f t="shared" si="4"/>
        <v>-0.3000000000000001</v>
      </c>
      <c r="N39" s="63">
        <f t="shared" si="5"/>
        <v>0.38729833462074176</v>
      </c>
      <c r="P39" s="64">
        <f t="shared" si="6"/>
        <v>0.66666666666666652</v>
      </c>
      <c r="Q39" s="65">
        <f t="shared" si="6"/>
        <v>0.66666666666666652</v>
      </c>
      <c r="R39" s="65">
        <f t="shared" si="6"/>
        <v>0.66666666666666652</v>
      </c>
      <c r="S39" s="65">
        <f t="shared" si="6"/>
        <v>0.66666666666666652</v>
      </c>
      <c r="T39" s="65">
        <f t="shared" si="6"/>
        <v>0.66666666666666652</v>
      </c>
      <c r="U39" s="65">
        <f t="shared" si="6"/>
        <v>0.66666666666666652</v>
      </c>
      <c r="V39" s="65">
        <f t="shared" si="6"/>
        <v>0.66666666666666652</v>
      </c>
      <c r="W39" s="65">
        <f t="shared" si="6"/>
        <v>0.66666666666666652</v>
      </c>
      <c r="X39" s="65">
        <f t="shared" si="6"/>
        <v>0.66666666666666652</v>
      </c>
      <c r="Y39" s="66">
        <f t="shared" si="6"/>
        <v>0.66666666666666652</v>
      </c>
      <c r="Z39" s="72">
        <f t="shared" si="7"/>
        <v>6.6666666666666643</v>
      </c>
      <c r="AA39" s="72"/>
      <c r="AB39" s="64">
        <f t="shared" si="8"/>
        <v>0</v>
      </c>
      <c r="AC39" s="65">
        <f t="shared" si="8"/>
        <v>0</v>
      </c>
      <c r="AD39" s="65">
        <f t="shared" si="8"/>
        <v>0</v>
      </c>
      <c r="AE39" s="65">
        <f t="shared" si="8"/>
        <v>1</v>
      </c>
      <c r="AF39" s="65">
        <f t="shared" si="8"/>
        <v>-1</v>
      </c>
      <c r="AG39" s="65">
        <f t="shared" si="8"/>
        <v>1</v>
      </c>
      <c r="AH39" s="65">
        <f t="shared" si="8"/>
        <v>0</v>
      </c>
      <c r="AI39" s="65">
        <f t="shared" si="8"/>
        <v>-1</v>
      </c>
      <c r="AJ39" s="65">
        <f t="shared" si="8"/>
        <v>-1</v>
      </c>
      <c r="AK39" s="66">
        <f t="shared" si="8"/>
        <v>-1</v>
      </c>
      <c r="AL39" s="73">
        <f t="shared" si="9"/>
        <v>-2</v>
      </c>
      <c r="AM39" s="72"/>
    </row>
    <row r="40" spans="1:42" x14ac:dyDescent="0.35">
      <c r="A40" t="s">
        <v>13</v>
      </c>
      <c r="B40" s="64">
        <f t="shared" si="3"/>
        <v>1</v>
      </c>
      <c r="C40" s="65">
        <f t="shared" si="3"/>
        <v>1</v>
      </c>
      <c r="D40" s="65">
        <f t="shared" si="3"/>
        <v>1</v>
      </c>
      <c r="E40" s="65">
        <f t="shared" si="3"/>
        <v>1</v>
      </c>
      <c r="F40" s="65">
        <f t="shared" si="3"/>
        <v>1</v>
      </c>
      <c r="G40" s="65">
        <f t="shared" si="3"/>
        <v>1</v>
      </c>
      <c r="H40" s="65">
        <f t="shared" si="3"/>
        <v>1</v>
      </c>
      <c r="I40" s="65">
        <f t="shared" si="3"/>
        <v>1</v>
      </c>
      <c r="J40" s="65">
        <f t="shared" si="3"/>
        <v>1</v>
      </c>
      <c r="K40" s="66">
        <f t="shared" si="3"/>
        <v>1</v>
      </c>
      <c r="M40" s="74">
        <f t="shared" si="4"/>
        <v>-0.45000000000000018</v>
      </c>
      <c r="N40" s="63">
        <f t="shared" si="5"/>
        <v>0.38729833462074176</v>
      </c>
      <c r="P40" s="64">
        <f t="shared" si="6"/>
        <v>0.66666666666666652</v>
      </c>
      <c r="Q40" s="65">
        <f t="shared" si="6"/>
        <v>0.66666666666666652</v>
      </c>
      <c r="R40" s="65">
        <f t="shared" si="6"/>
        <v>0.66666666666666652</v>
      </c>
      <c r="S40" s="65">
        <f t="shared" si="6"/>
        <v>0.66666666666666652</v>
      </c>
      <c r="T40" s="65">
        <f t="shared" si="6"/>
        <v>0.66666666666666652</v>
      </c>
      <c r="U40" s="65">
        <f t="shared" si="6"/>
        <v>0.66666666666666652</v>
      </c>
      <c r="V40" s="65">
        <f t="shared" si="6"/>
        <v>0.66666666666666652</v>
      </c>
      <c r="W40" s="65">
        <f t="shared" si="6"/>
        <v>0.66666666666666652</v>
      </c>
      <c r="X40" s="65">
        <f t="shared" si="6"/>
        <v>0.66666666666666652</v>
      </c>
      <c r="Y40" s="66">
        <f t="shared" si="6"/>
        <v>0.66666666666666652</v>
      </c>
      <c r="Z40" s="72">
        <f t="shared" si="7"/>
        <v>6.6666666666666643</v>
      </c>
      <c r="AA40" s="72"/>
      <c r="AB40" s="64">
        <f t="shared" si="8"/>
        <v>1</v>
      </c>
      <c r="AC40" s="65">
        <f t="shared" si="8"/>
        <v>1</v>
      </c>
      <c r="AD40" s="65">
        <f t="shared" si="8"/>
        <v>0</v>
      </c>
      <c r="AE40" s="65">
        <f t="shared" si="8"/>
        <v>0</v>
      </c>
      <c r="AF40" s="65">
        <f t="shared" si="8"/>
        <v>-1</v>
      </c>
      <c r="AG40" s="65">
        <f t="shared" si="8"/>
        <v>-1</v>
      </c>
      <c r="AH40" s="65">
        <f t="shared" si="8"/>
        <v>0</v>
      </c>
      <c r="AI40" s="65">
        <f t="shared" si="8"/>
        <v>-1</v>
      </c>
      <c r="AJ40" s="65">
        <f t="shared" si="8"/>
        <v>-1</v>
      </c>
      <c r="AK40" s="66">
        <f t="shared" si="8"/>
        <v>-1</v>
      </c>
      <c r="AL40" s="73">
        <f t="shared" si="9"/>
        <v>-3</v>
      </c>
      <c r="AM40" s="72"/>
      <c r="AO40" s="4" t="s">
        <v>23</v>
      </c>
      <c r="AP40" s="4" t="s">
        <v>17</v>
      </c>
    </row>
    <row r="41" spans="1:42" x14ac:dyDescent="0.35">
      <c r="A41" t="s">
        <v>14</v>
      </c>
      <c r="B41" s="64">
        <f t="shared" si="3"/>
        <v>1</v>
      </c>
      <c r="C41" s="65">
        <f t="shared" si="3"/>
        <v>1</v>
      </c>
      <c r="D41" s="65">
        <f t="shared" si="3"/>
        <v>1</v>
      </c>
      <c r="E41" s="65">
        <f t="shared" si="3"/>
        <v>1</v>
      </c>
      <c r="F41" s="65">
        <f t="shared" si="3"/>
        <v>1</v>
      </c>
      <c r="G41" s="65">
        <f t="shared" si="3"/>
        <v>1</v>
      </c>
      <c r="H41" s="65">
        <f t="shared" si="3"/>
        <v>1</v>
      </c>
      <c r="I41" s="65">
        <f t="shared" si="3"/>
        <v>1</v>
      </c>
      <c r="J41" s="65">
        <f t="shared" si="3"/>
        <v>1</v>
      </c>
      <c r="K41" s="66">
        <f t="shared" si="3"/>
        <v>1</v>
      </c>
      <c r="M41" s="74">
        <f t="shared" si="4"/>
        <v>-0.6000000000000002</v>
      </c>
      <c r="N41" s="63">
        <f t="shared" si="5"/>
        <v>0.38729833462074176</v>
      </c>
      <c r="P41" s="64">
        <f t="shared" si="6"/>
        <v>0.66666666666666652</v>
      </c>
      <c r="Q41" s="65">
        <f t="shared" si="6"/>
        <v>0.66666666666666652</v>
      </c>
      <c r="R41" s="65">
        <f t="shared" si="6"/>
        <v>0.66666666666666652</v>
      </c>
      <c r="S41" s="65">
        <f t="shared" si="6"/>
        <v>0.66666666666666652</v>
      </c>
      <c r="T41" s="65">
        <f t="shared" si="6"/>
        <v>0.66666666666666652</v>
      </c>
      <c r="U41" s="65">
        <f t="shared" si="6"/>
        <v>0.66666666666666652</v>
      </c>
      <c r="V41" s="65">
        <f t="shared" si="6"/>
        <v>0.66666666666666652</v>
      </c>
      <c r="W41" s="65">
        <f t="shared" si="6"/>
        <v>0.66666666666666652</v>
      </c>
      <c r="X41" s="65">
        <f t="shared" si="6"/>
        <v>0.66666666666666652</v>
      </c>
      <c r="Y41" s="66">
        <f t="shared" si="6"/>
        <v>0.66666666666666652</v>
      </c>
      <c r="Z41" s="72">
        <f t="shared" si="7"/>
        <v>6.6666666666666643</v>
      </c>
      <c r="AA41" s="72"/>
      <c r="AB41" s="64">
        <f t="shared" si="8"/>
        <v>0</v>
      </c>
      <c r="AC41" s="65">
        <f t="shared" si="8"/>
        <v>1</v>
      </c>
      <c r="AD41" s="65">
        <f t="shared" si="8"/>
        <v>-1</v>
      </c>
      <c r="AE41" s="65">
        <f t="shared" si="8"/>
        <v>0</v>
      </c>
      <c r="AF41" s="65">
        <f t="shared" si="8"/>
        <v>0</v>
      </c>
      <c r="AG41" s="65">
        <f t="shared" si="8"/>
        <v>-1</v>
      </c>
      <c r="AH41" s="65">
        <f t="shared" si="8"/>
        <v>-1</v>
      </c>
      <c r="AI41" s="65">
        <f t="shared" si="8"/>
        <v>-1</v>
      </c>
      <c r="AJ41" s="65">
        <f t="shared" si="8"/>
        <v>0</v>
      </c>
      <c r="AK41" s="66">
        <f t="shared" si="8"/>
        <v>-1</v>
      </c>
      <c r="AL41" s="73">
        <f t="shared" si="9"/>
        <v>-4</v>
      </c>
      <c r="AM41" s="72"/>
      <c r="AN41">
        <v>0</v>
      </c>
      <c r="AO41" s="59">
        <v>0</v>
      </c>
      <c r="AP41">
        <v>0</v>
      </c>
    </row>
    <row r="42" spans="1:42" x14ac:dyDescent="0.35">
      <c r="A42" t="s">
        <v>15</v>
      </c>
      <c r="B42" s="64">
        <f t="shared" si="3"/>
        <v>1</v>
      </c>
      <c r="C42" s="65">
        <f t="shared" si="3"/>
        <v>1</v>
      </c>
      <c r="D42" s="65">
        <f t="shared" si="3"/>
        <v>1</v>
      </c>
      <c r="E42" s="65">
        <f t="shared" si="3"/>
        <v>1</v>
      </c>
      <c r="F42" s="65">
        <f t="shared" si="3"/>
        <v>1</v>
      </c>
      <c r="G42" s="65">
        <f t="shared" si="3"/>
        <v>1</v>
      </c>
      <c r="H42" s="65">
        <f t="shared" si="3"/>
        <v>1</v>
      </c>
      <c r="I42" s="65">
        <f t="shared" si="3"/>
        <v>1</v>
      </c>
      <c r="J42" s="65">
        <f t="shared" si="3"/>
        <v>1</v>
      </c>
      <c r="K42" s="66">
        <f t="shared" si="3"/>
        <v>1</v>
      </c>
      <c r="M42" s="74">
        <f t="shared" si="4"/>
        <v>-0.75000000000000022</v>
      </c>
      <c r="N42" s="63">
        <f t="shared" si="5"/>
        <v>0.38729833462074176</v>
      </c>
      <c r="P42" s="64">
        <f t="shared" si="6"/>
        <v>0.66666666666666652</v>
      </c>
      <c r="Q42" s="65">
        <f t="shared" si="6"/>
        <v>0.66666666666666652</v>
      </c>
      <c r="R42" s="65">
        <f t="shared" si="6"/>
        <v>0.66666666666666652</v>
      </c>
      <c r="S42" s="65">
        <f t="shared" si="6"/>
        <v>0.66666666666666652</v>
      </c>
      <c r="T42" s="65">
        <f t="shared" si="6"/>
        <v>0.66666666666666652</v>
      </c>
      <c r="U42" s="65">
        <f t="shared" si="6"/>
        <v>0.66666666666666652</v>
      </c>
      <c r="V42" s="65">
        <f t="shared" si="6"/>
        <v>0.66666666666666652</v>
      </c>
      <c r="W42" s="65">
        <f t="shared" si="6"/>
        <v>0.66666666666666652</v>
      </c>
      <c r="X42" s="65">
        <f t="shared" si="6"/>
        <v>0.66666666666666652</v>
      </c>
      <c r="Y42" s="66">
        <f t="shared" si="6"/>
        <v>0.66666666666666652</v>
      </c>
      <c r="Z42" s="72">
        <f t="shared" si="7"/>
        <v>6.6666666666666643</v>
      </c>
      <c r="AA42" s="72"/>
      <c r="AB42" s="64">
        <f t="shared" si="8"/>
        <v>0</v>
      </c>
      <c r="AC42" s="65">
        <f t="shared" si="8"/>
        <v>-1</v>
      </c>
      <c r="AD42" s="65">
        <f t="shared" si="8"/>
        <v>0</v>
      </c>
      <c r="AE42" s="65">
        <f t="shared" si="8"/>
        <v>-1</v>
      </c>
      <c r="AF42" s="65">
        <f t="shared" si="8"/>
        <v>0</v>
      </c>
      <c r="AG42" s="65">
        <f t="shared" si="8"/>
        <v>-1</v>
      </c>
      <c r="AH42" s="65">
        <f t="shared" si="8"/>
        <v>0</v>
      </c>
      <c r="AI42" s="65">
        <f t="shared" si="8"/>
        <v>-1</v>
      </c>
      <c r="AJ42" s="65">
        <f t="shared" si="8"/>
        <v>0</v>
      </c>
      <c r="AK42" s="66">
        <f t="shared" si="8"/>
        <v>-1</v>
      </c>
      <c r="AL42" s="73">
        <f t="shared" si="9"/>
        <v>-5</v>
      </c>
      <c r="AM42" s="72"/>
      <c r="AN42">
        <v>1</v>
      </c>
      <c r="AO42" s="63">
        <f>C58-AVERAGE(AP42:AP43)</f>
        <v>-0.39044464232776599</v>
      </c>
      <c r="AP42">
        <f>B28+LN(B$22/B$23)-LN(AO36/AO37)</f>
        <v>-0.11441035117774799</v>
      </c>
    </row>
    <row r="43" spans="1:42" x14ac:dyDescent="0.35">
      <c r="A43" t="s">
        <v>16</v>
      </c>
      <c r="B43" s="68">
        <f t="shared" si="3"/>
        <v>1</v>
      </c>
      <c r="C43" s="69">
        <f t="shared" si="3"/>
        <v>1</v>
      </c>
      <c r="D43" s="69">
        <f t="shared" si="3"/>
        <v>1</v>
      </c>
      <c r="E43" s="69">
        <f t="shared" si="3"/>
        <v>1</v>
      </c>
      <c r="F43" s="69">
        <f t="shared" si="3"/>
        <v>1</v>
      </c>
      <c r="G43" s="69">
        <f t="shared" si="3"/>
        <v>1</v>
      </c>
      <c r="H43" s="69">
        <f t="shared" si="3"/>
        <v>1</v>
      </c>
      <c r="I43" s="69">
        <f t="shared" si="3"/>
        <v>1</v>
      </c>
      <c r="J43" s="69">
        <f t="shared" si="3"/>
        <v>1</v>
      </c>
      <c r="K43" s="70">
        <f t="shared" si="3"/>
        <v>1</v>
      </c>
      <c r="M43" s="75">
        <f t="shared" si="4"/>
        <v>-0.90000000000000036</v>
      </c>
      <c r="N43" s="67">
        <f t="shared" si="5"/>
        <v>0.38729833462074176</v>
      </c>
      <c r="P43" s="68">
        <f t="shared" si="6"/>
        <v>0.66666666666666652</v>
      </c>
      <c r="Q43" s="69">
        <f t="shared" si="6"/>
        <v>0.66666666666666652</v>
      </c>
      <c r="R43" s="69">
        <f t="shared" si="6"/>
        <v>0.66666666666666652</v>
      </c>
      <c r="S43" s="69">
        <f t="shared" si="6"/>
        <v>0.66666666666666652</v>
      </c>
      <c r="T43" s="69">
        <f t="shared" si="6"/>
        <v>0.66666666666666652</v>
      </c>
      <c r="U43" s="69">
        <f t="shared" si="6"/>
        <v>0.66666666666666652</v>
      </c>
      <c r="V43" s="69">
        <f t="shared" si="6"/>
        <v>0.66666666666666652</v>
      </c>
      <c r="W43" s="69">
        <f t="shared" si="6"/>
        <v>0.66666666666666652</v>
      </c>
      <c r="X43" s="69">
        <f t="shared" si="6"/>
        <v>0.66666666666666652</v>
      </c>
      <c r="Y43" s="70">
        <f t="shared" si="6"/>
        <v>0.66666666666666652</v>
      </c>
      <c r="Z43" s="72">
        <f t="shared" si="7"/>
        <v>6.6666666666666643</v>
      </c>
      <c r="AA43" s="72"/>
      <c r="AB43" s="68">
        <f t="shared" si="8"/>
        <v>0</v>
      </c>
      <c r="AC43" s="69">
        <f t="shared" si="8"/>
        <v>0</v>
      </c>
      <c r="AD43" s="69">
        <f t="shared" si="8"/>
        <v>-1</v>
      </c>
      <c r="AE43" s="69">
        <f t="shared" si="8"/>
        <v>0</v>
      </c>
      <c r="AF43" s="69">
        <f t="shared" si="8"/>
        <v>-1</v>
      </c>
      <c r="AG43" s="69">
        <f t="shared" si="8"/>
        <v>-1</v>
      </c>
      <c r="AH43" s="69">
        <f t="shared" si="8"/>
        <v>-1</v>
      </c>
      <c r="AI43" s="69">
        <f t="shared" si="8"/>
        <v>-1</v>
      </c>
      <c r="AJ43" s="69">
        <f t="shared" si="8"/>
        <v>-1</v>
      </c>
      <c r="AK43" s="70">
        <f t="shared" si="8"/>
        <v>0</v>
      </c>
      <c r="AL43" s="76">
        <f t="shared" si="9"/>
        <v>-6</v>
      </c>
      <c r="AM43" s="72"/>
      <c r="AN43">
        <v>2</v>
      </c>
      <c r="AO43" s="67">
        <f>C59-AVERAGE(AP42:AP43)</f>
        <v>0.39044464232776599</v>
      </c>
      <c r="AP43">
        <f>B29+LN(B$23/B$24)-LN(AO37/AO38)</f>
        <v>0.66647893347778397</v>
      </c>
    </row>
    <row r="44" spans="1:42" x14ac:dyDescent="0.35">
      <c r="P44" s="72">
        <f t="shared" ref="P44:Y44" si="10">MAX(SUM(P35:P43),$Q$7)</f>
        <v>5.3333333333333321</v>
      </c>
      <c r="Q44" s="72">
        <f t="shared" si="10"/>
        <v>5.9999999999999982</v>
      </c>
      <c r="R44" s="72">
        <f t="shared" si="10"/>
        <v>5.9999999999999982</v>
      </c>
      <c r="S44" s="72">
        <f t="shared" si="10"/>
        <v>5.9999999999999982</v>
      </c>
      <c r="T44" s="72">
        <f t="shared" si="10"/>
        <v>5.9999999999999982</v>
      </c>
      <c r="U44" s="72">
        <f t="shared" si="10"/>
        <v>5.9999999999999982</v>
      </c>
      <c r="V44" s="72">
        <f t="shared" si="10"/>
        <v>5.9999999999999982</v>
      </c>
      <c r="W44" s="72">
        <f t="shared" si="10"/>
        <v>5.9999999999999982</v>
      </c>
      <c r="X44" s="72">
        <f t="shared" si="10"/>
        <v>5.9999999999999982</v>
      </c>
      <c r="Y44" s="72">
        <f t="shared" si="10"/>
        <v>5.9999999999999982</v>
      </c>
      <c r="AB44" s="72">
        <f>SUM(AB35:AB43)</f>
        <v>3</v>
      </c>
      <c r="AC44" s="72">
        <f t="shared" ref="AC44:AK44" si="11">SUM(AC35:AC43)</f>
        <v>3</v>
      </c>
      <c r="AD44" s="72">
        <f t="shared" si="11"/>
        <v>2</v>
      </c>
      <c r="AE44" s="72">
        <f t="shared" si="11"/>
        <v>0</v>
      </c>
      <c r="AF44" s="72">
        <f t="shared" si="11"/>
        <v>-1</v>
      </c>
      <c r="AG44" s="72">
        <f t="shared" si="11"/>
        <v>-1</v>
      </c>
      <c r="AH44" s="72">
        <f t="shared" si="11"/>
        <v>-3</v>
      </c>
      <c r="AI44" s="72">
        <f t="shared" si="11"/>
        <v>-4</v>
      </c>
      <c r="AJ44" s="72">
        <f t="shared" si="11"/>
        <v>-6</v>
      </c>
      <c r="AK44" s="72">
        <f t="shared" si="11"/>
        <v>-7</v>
      </c>
      <c r="AL44" s="77" cm="1">
        <f t="array" ref="AL44">MAX(ABS(AL35:AL43),ABS(AB44:AK44),ABS(C52:C54))</f>
        <v>10.666666666666629</v>
      </c>
      <c r="AM44" s="72"/>
      <c r="AN44" s="72"/>
      <c r="AO44" s="72"/>
      <c r="AP44" s="72"/>
    </row>
    <row r="45" spans="1:42" x14ac:dyDescent="0.35">
      <c r="A45" t="s">
        <v>17</v>
      </c>
      <c r="B45">
        <f t="shared" ref="B45:K45" si="12">IF(P44 &gt; 0,B18-MIN(MAX(AB44/P44,-$Q$5),$Q$5),0)</f>
        <v>-0.56250000000000011</v>
      </c>
      <c r="C45">
        <f t="shared" si="12"/>
        <v>-0.50000000000000011</v>
      </c>
      <c r="D45">
        <f t="shared" si="12"/>
        <v>-0.33333333333333343</v>
      </c>
      <c r="E45">
        <f t="shared" si="12"/>
        <v>0</v>
      </c>
      <c r="F45">
        <f t="shared" si="12"/>
        <v>0.16666666666666671</v>
      </c>
      <c r="G45">
        <f t="shared" si="12"/>
        <v>0.16666666666666671</v>
      </c>
      <c r="H45">
        <f t="shared" si="12"/>
        <v>0.50000000000000011</v>
      </c>
      <c r="I45">
        <f t="shared" si="12"/>
        <v>0.66666666666666685</v>
      </c>
      <c r="J45">
        <f t="shared" si="12"/>
        <v>1.0000000000000002</v>
      </c>
      <c r="K45">
        <f t="shared" si="12"/>
        <v>1.166666666666667</v>
      </c>
      <c r="L45" s="72">
        <f>AVERAGE(B45:K45)</f>
        <v>0.22708333333333339</v>
      </c>
      <c r="AM45" s="72"/>
      <c r="AN45" s="72"/>
      <c r="AO45" s="72"/>
      <c r="AP45" s="72"/>
    </row>
    <row r="46" spans="1:42" x14ac:dyDescent="0.35">
      <c r="A46" t="s">
        <v>18</v>
      </c>
      <c r="B46" s="40">
        <f t="shared" ref="B46:K46" si="13">B45-$L45</f>
        <v>-0.78958333333333353</v>
      </c>
      <c r="C46" s="41">
        <f t="shared" si="13"/>
        <v>-0.72708333333333353</v>
      </c>
      <c r="D46" s="41">
        <f t="shared" si="13"/>
        <v>-0.56041666666666679</v>
      </c>
      <c r="E46" s="41">
        <f t="shared" si="13"/>
        <v>-0.22708333333333339</v>
      </c>
      <c r="F46" s="41">
        <f t="shared" si="13"/>
        <v>-6.0416666666666674E-2</v>
      </c>
      <c r="G46" s="41">
        <f t="shared" si="13"/>
        <v>-6.0416666666666674E-2</v>
      </c>
      <c r="H46" s="41">
        <f t="shared" si="13"/>
        <v>0.2729166666666667</v>
      </c>
      <c r="I46" s="41">
        <f t="shared" si="13"/>
        <v>0.43958333333333344</v>
      </c>
      <c r="J46" s="41">
        <f t="shared" si="13"/>
        <v>0.77291666666666681</v>
      </c>
      <c r="K46" s="42">
        <f t="shared" si="13"/>
        <v>0.93958333333333355</v>
      </c>
      <c r="L46" s="72"/>
      <c r="AM46" s="72"/>
      <c r="AN46" s="72"/>
      <c r="AO46" s="72"/>
      <c r="AP46" s="72"/>
    </row>
    <row r="47" spans="1:42" x14ac:dyDescent="0.35">
      <c r="A47" t="s">
        <v>28</v>
      </c>
      <c r="B47" s="78">
        <f t="shared" ref="B47:K47" si="14">1/SQRT(P44)</f>
        <v>0.43301270189221935</v>
      </c>
      <c r="C47" s="79">
        <f t="shared" si="14"/>
        <v>0.40824829046386307</v>
      </c>
      <c r="D47" s="79">
        <f t="shared" si="14"/>
        <v>0.40824829046386307</v>
      </c>
      <c r="E47" s="79">
        <f t="shared" si="14"/>
        <v>0.40824829046386307</v>
      </c>
      <c r="F47" s="79">
        <f t="shared" si="14"/>
        <v>0.40824829046386307</v>
      </c>
      <c r="G47" s="79">
        <f t="shared" si="14"/>
        <v>0.40824829046386307</v>
      </c>
      <c r="H47" s="79">
        <f t="shared" si="14"/>
        <v>0.40824829046386307</v>
      </c>
      <c r="I47" s="79">
        <f t="shared" si="14"/>
        <v>0.40824829046386307</v>
      </c>
      <c r="J47" s="79">
        <f t="shared" si="14"/>
        <v>0.40824829046386307</v>
      </c>
      <c r="K47" s="80">
        <f t="shared" si="14"/>
        <v>0.40824829046386307</v>
      </c>
      <c r="L47" s="72"/>
      <c r="AM47" s="72"/>
      <c r="AN47" s="72"/>
      <c r="AO47" s="72"/>
      <c r="AP47" s="72"/>
    </row>
    <row r="48" spans="1:42" x14ac:dyDescent="0.35">
      <c r="L48" s="72"/>
      <c r="AM48" s="72"/>
      <c r="AN48" s="72"/>
      <c r="AO48" s="72"/>
      <c r="AP48" s="72"/>
    </row>
    <row r="49" spans="1:42" x14ac:dyDescent="0.35">
      <c r="A49" t="s">
        <v>19</v>
      </c>
      <c r="B49">
        <f>B19+1</f>
        <v>2</v>
      </c>
      <c r="AM49" s="72"/>
      <c r="AN49" s="72"/>
      <c r="AO49" s="72"/>
      <c r="AP49" s="72"/>
    </row>
    <row r="50" spans="1:42" x14ac:dyDescent="0.35">
      <c r="F50" s="2" t="s">
        <v>20</v>
      </c>
      <c r="G50" s="2"/>
      <c r="H50" s="2"/>
      <c r="I50" s="2"/>
      <c r="J50" s="2"/>
      <c r="K50" s="2"/>
      <c r="L50" s="2"/>
      <c r="M50" s="2"/>
      <c r="N50" s="2"/>
      <c r="O50" s="2"/>
      <c r="Q50" s="2" t="s">
        <v>21</v>
      </c>
      <c r="R50" s="2"/>
      <c r="S50" s="2"/>
      <c r="T50" s="2"/>
      <c r="U50" s="2"/>
      <c r="V50" s="2"/>
      <c r="W50" s="2"/>
      <c r="X50" s="2"/>
      <c r="Y50" s="2"/>
      <c r="Z50" s="2"/>
      <c r="AA50" s="4"/>
      <c r="AM50" s="72"/>
      <c r="AN50" s="72"/>
      <c r="AO50" s="72"/>
      <c r="AP50" s="72"/>
    </row>
    <row r="51" spans="1:42" x14ac:dyDescent="0.35">
      <c r="B51" s="16" t="s">
        <v>22</v>
      </c>
      <c r="C51" s="16" t="s">
        <v>29</v>
      </c>
      <c r="F51">
        <v>1</v>
      </c>
      <c r="G51">
        <v>2</v>
      </c>
      <c r="H51">
        <v>3</v>
      </c>
      <c r="I51">
        <v>4</v>
      </c>
      <c r="J51">
        <v>5</v>
      </c>
      <c r="K51">
        <v>6</v>
      </c>
      <c r="L51">
        <v>7</v>
      </c>
      <c r="M51">
        <v>8</v>
      </c>
      <c r="N51">
        <v>9</v>
      </c>
      <c r="O51">
        <v>10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 s="4"/>
      <c r="AM51" s="72"/>
      <c r="AN51" s="72"/>
      <c r="AO51" s="72"/>
      <c r="AP51" s="72"/>
    </row>
    <row r="52" spans="1:42" x14ac:dyDescent="0.35">
      <c r="A52">
        <v>0</v>
      </c>
      <c r="B52" s="43">
        <f>B$25-SUM(B53:B54)</f>
        <v>29.666666666666742</v>
      </c>
      <c r="C52" s="45">
        <f>B$22-B52</f>
        <v>3.3333333333332575</v>
      </c>
      <c r="E52" t="s">
        <v>5</v>
      </c>
      <c r="F52" s="60">
        <f>IF(ISNUMBER(B35),EXP($M35-B$46-$B$58)/(1+EXP($M35-B$46-$B$58)+EXP(2*($M35-B$46))),"")</f>
        <v>0.23252471876919023</v>
      </c>
      <c r="G52" s="61">
        <f t="shared" ref="G52:O60" si="15">IF(ISNUMBER(C35),EXP($M35-C$46-$B$58)/(1+EXP($M35-C$46-$B$58)+EXP(2*($M35-C$46))),"")</f>
        <v>0.24278924840234542</v>
      </c>
      <c r="H52" s="61">
        <f t="shared" si="15"/>
        <v>0.27087450808121682</v>
      </c>
      <c r="I52" s="61">
        <f t="shared" si="15"/>
        <v>0.32758200578201274</v>
      </c>
      <c r="J52" s="61">
        <f t="shared" si="15"/>
        <v>0.35425142153282602</v>
      </c>
      <c r="K52" s="61">
        <f t="shared" si="15"/>
        <v>0.35425142153282602</v>
      </c>
      <c r="L52" s="61">
        <f t="shared" si="15"/>
        <v>0.39832844036058279</v>
      </c>
      <c r="M52" s="61">
        <f t="shared" si="15"/>
        <v>0.41335153627881904</v>
      </c>
      <c r="N52" s="61">
        <f t="shared" si="15"/>
        <v>0.42483279983554456</v>
      </c>
      <c r="O52" s="62">
        <f t="shared" si="15"/>
        <v>0.42053761381117455</v>
      </c>
      <c r="Q52" s="60">
        <f>IF(ISNUMBER(B35),EXP(2*($M35-B$46))/(1+EXP($M35-B$46-$B$58)+EXP(2*($M35-B$46))),"")</f>
        <v>0.73372568137912519</v>
      </c>
      <c r="R52" s="61">
        <f t="shared" ref="R52:Z60" si="16">IF(ISNUMBER(C35),EXP(2*($M35-C$46))/(1+EXP($M35-C$46-$B$58)+EXP(2*($M35-C$46))),"")</f>
        <v>0.71969856707369162</v>
      </c>
      <c r="S52" s="61">
        <f t="shared" si="16"/>
        <v>0.67968378513771643</v>
      </c>
      <c r="T52" s="61">
        <f t="shared" si="16"/>
        <v>0.5889710987258816</v>
      </c>
      <c r="U52" s="61">
        <f t="shared" si="16"/>
        <v>0.53914196153243377</v>
      </c>
      <c r="V52" s="61">
        <f t="shared" si="16"/>
        <v>0.53914196153243377</v>
      </c>
      <c r="W52" s="61">
        <f t="shared" si="16"/>
        <v>0.43437819991991333</v>
      </c>
      <c r="X52" s="61">
        <f t="shared" si="16"/>
        <v>0.38156088537567501</v>
      </c>
      <c r="Y52" s="61">
        <f t="shared" si="16"/>
        <v>0.28099429604949039</v>
      </c>
      <c r="Z52" s="62">
        <f t="shared" si="16"/>
        <v>0.23545173604207817</v>
      </c>
      <c r="AA52" s="4"/>
      <c r="AM52" s="72"/>
      <c r="AN52" s="72"/>
      <c r="AO52" s="72"/>
      <c r="AP52" s="72"/>
    </row>
    <row r="53" spans="1:42" x14ac:dyDescent="0.35">
      <c r="A53">
        <v>1</v>
      </c>
      <c r="B53" s="20">
        <f>SUM(F22:O30)</f>
        <v>29.666666666666629</v>
      </c>
      <c r="C53" s="21">
        <f>B$23-B53</f>
        <v>7.3333333333333712</v>
      </c>
      <c r="E53" t="s">
        <v>8</v>
      </c>
      <c r="F53" s="64">
        <f t="shared" ref="F53:F60" si="17">IF(ISNUMBER(B36),EXP($M36-B$46-$B$58)/(1+EXP($M36-B$46-$B$58)+EXP(2*($M36-B$46))),"")</f>
        <v>0.30867529022790785</v>
      </c>
      <c r="G53" s="65">
        <f t="shared" si="15"/>
        <v>0.31924105402646341</v>
      </c>
      <c r="H53" s="65">
        <f t="shared" si="15"/>
        <v>0.34647542729471237</v>
      </c>
      <c r="I53" s="65">
        <f t="shared" si="15"/>
        <v>0.39278543148629008</v>
      </c>
      <c r="J53" s="65">
        <f t="shared" si="15"/>
        <v>0.40943698878115309</v>
      </c>
      <c r="K53" s="65">
        <f t="shared" si="15"/>
        <v>0.40943698878115309</v>
      </c>
      <c r="L53" s="65">
        <f t="shared" si="15"/>
        <v>0.42480735225922656</v>
      </c>
      <c r="M53" s="65">
        <f t="shared" si="15"/>
        <v>0.42252590610884333</v>
      </c>
      <c r="N53" s="65">
        <f t="shared" si="15"/>
        <v>0.39877013166473674</v>
      </c>
      <c r="O53" s="66">
        <f t="shared" si="15"/>
        <v>0.37879979901594524</v>
      </c>
      <c r="Q53" s="64">
        <f t="shared" ref="Q53:Q60" si="18">IF(ISNUMBER(B36),EXP(2*($M36-B$46))/(1+EXP($M36-B$46-$B$58)+EXP(2*($M36-B$46))),"")</f>
        <v>0.62106054595733906</v>
      </c>
      <c r="R53" s="65">
        <f t="shared" si="16"/>
        <v>0.60340291862699613</v>
      </c>
      <c r="S53" s="65">
        <f t="shared" si="16"/>
        <v>0.55434316343064383</v>
      </c>
      <c r="T53" s="65">
        <f t="shared" si="16"/>
        <v>0.45029466424965325</v>
      </c>
      <c r="U53" s="65">
        <f t="shared" si="16"/>
        <v>0.3973251814421162</v>
      </c>
      <c r="V53" s="65">
        <f t="shared" si="16"/>
        <v>0.3973251814421162</v>
      </c>
      <c r="W53" s="65">
        <f t="shared" si="16"/>
        <v>0.29538348708887591</v>
      </c>
      <c r="X53" s="65">
        <f t="shared" si="16"/>
        <v>0.24869389068019263</v>
      </c>
      <c r="Y53" s="65">
        <f t="shared" si="16"/>
        <v>0.16817814941783091</v>
      </c>
      <c r="Z53" s="66">
        <f t="shared" si="16"/>
        <v>0.1352303816986391</v>
      </c>
      <c r="AA53" s="4"/>
      <c r="AM53" s="72"/>
      <c r="AN53" s="72"/>
      <c r="AO53" s="72"/>
      <c r="AP53" s="72"/>
    </row>
    <row r="54" spans="1:42" x14ac:dyDescent="0.35">
      <c r="A54">
        <v>2</v>
      </c>
      <c r="B54" s="22">
        <f>SUM(Q22:Z30)</f>
        <v>29.666666666666629</v>
      </c>
      <c r="C54" s="24">
        <f>B$24-B54</f>
        <v>-10.666666666666629</v>
      </c>
      <c r="E54" t="s">
        <v>9</v>
      </c>
      <c r="F54" s="64" t="str">
        <f t="shared" si="17"/>
        <v/>
      </c>
      <c r="G54" s="65">
        <f t="shared" si="15"/>
        <v>0.36666025482311276</v>
      </c>
      <c r="H54" s="65">
        <f t="shared" si="15"/>
        <v>0.38885090489365187</v>
      </c>
      <c r="I54" s="65">
        <f t="shared" si="15"/>
        <v>0.41866225987788858</v>
      </c>
      <c r="J54" s="65">
        <f t="shared" si="15"/>
        <v>0.4244513134066909</v>
      </c>
      <c r="K54" s="65">
        <f t="shared" si="15"/>
        <v>0.4244513134066909</v>
      </c>
      <c r="L54" s="65">
        <f t="shared" si="15"/>
        <v>0.41593313534588644</v>
      </c>
      <c r="M54" s="65">
        <f t="shared" si="15"/>
        <v>0.40218739999023934</v>
      </c>
      <c r="N54" s="65">
        <f t="shared" si="15"/>
        <v>0.35992739817023661</v>
      </c>
      <c r="O54" s="66">
        <f t="shared" si="15"/>
        <v>0.33375267614282489</v>
      </c>
      <c r="Q54" s="64" t="str">
        <f t="shared" si="18"/>
        <v/>
      </c>
      <c r="R54" s="65">
        <f t="shared" si="16"/>
        <v>0.51340980895388488</v>
      </c>
      <c r="S54" s="65">
        <f t="shared" si="16"/>
        <v>0.46089397001689364</v>
      </c>
      <c r="T54" s="65">
        <f t="shared" si="16"/>
        <v>0.35556327549331251</v>
      </c>
      <c r="U54" s="65">
        <f t="shared" si="16"/>
        <v>0.30513958629336069</v>
      </c>
      <c r="V54" s="65">
        <f t="shared" si="16"/>
        <v>0.30513958629336069</v>
      </c>
      <c r="W54" s="65">
        <f t="shared" si="16"/>
        <v>0.21425420973858755</v>
      </c>
      <c r="X54" s="65">
        <f t="shared" si="16"/>
        <v>0.17536862261147851</v>
      </c>
      <c r="Y54" s="65">
        <f t="shared" si="16"/>
        <v>0.11245363803703992</v>
      </c>
      <c r="Z54" s="66">
        <f t="shared" si="16"/>
        <v>8.8267524360852764E-2</v>
      </c>
      <c r="AA54" s="4"/>
      <c r="AM54" s="72"/>
      <c r="AN54" s="72"/>
      <c r="AO54" s="72"/>
      <c r="AP54" s="72"/>
    </row>
    <row r="55" spans="1:42" x14ac:dyDescent="0.35">
      <c r="E55" t="s">
        <v>11</v>
      </c>
      <c r="F55" s="64">
        <f t="shared" si="17"/>
        <v>0.37879979901594529</v>
      </c>
      <c r="G55" s="65">
        <f t="shared" si="15"/>
        <v>0.38681531345948983</v>
      </c>
      <c r="H55" s="65">
        <f t="shared" si="15"/>
        <v>0.40500342539436035</v>
      </c>
      <c r="I55" s="65">
        <f t="shared" si="15"/>
        <v>0.42417186584268224</v>
      </c>
      <c r="J55" s="65">
        <f t="shared" si="15"/>
        <v>0.42391804928876131</v>
      </c>
      <c r="K55" s="65">
        <f t="shared" si="15"/>
        <v>0.42391804928876131</v>
      </c>
      <c r="L55" s="65">
        <f t="shared" si="15"/>
        <v>0.40381683393819606</v>
      </c>
      <c r="M55" s="65">
        <f t="shared" si="15"/>
        <v>0.38525968619897161</v>
      </c>
      <c r="N55" s="65">
        <f t="shared" si="15"/>
        <v>0.33646787520473898</v>
      </c>
      <c r="O55" s="66">
        <f t="shared" si="15"/>
        <v>0.30867529022790779</v>
      </c>
      <c r="Q55" s="64">
        <f t="shared" si="18"/>
        <v>0.48596981928541566</v>
      </c>
      <c r="R55" s="65">
        <f t="shared" si="16"/>
        <v>0.46618662832735863</v>
      </c>
      <c r="S55" s="65">
        <f t="shared" si="16"/>
        <v>0.4131734783398634</v>
      </c>
      <c r="T55" s="65">
        <f t="shared" si="16"/>
        <v>0.3100635908064987</v>
      </c>
      <c r="U55" s="65">
        <f t="shared" si="16"/>
        <v>0.26230611009725585</v>
      </c>
      <c r="V55" s="65">
        <f t="shared" si="16"/>
        <v>0.26230611009725585</v>
      </c>
      <c r="W55" s="65">
        <f t="shared" si="16"/>
        <v>0.17903836004651671</v>
      </c>
      <c r="X55" s="65">
        <f t="shared" si="16"/>
        <v>0.14458819116366581</v>
      </c>
      <c r="Y55" s="65">
        <f t="shared" si="16"/>
        <v>9.0481134289735407E-2</v>
      </c>
      <c r="Z55" s="66">
        <f t="shared" si="16"/>
        <v>7.0264163814753172E-2</v>
      </c>
      <c r="AA55" s="4"/>
      <c r="AM55" s="72"/>
      <c r="AN55" s="72"/>
      <c r="AO55" s="72"/>
      <c r="AP55" s="72"/>
    </row>
    <row r="56" spans="1:42" x14ac:dyDescent="0.35">
      <c r="B56" s="16" t="s">
        <v>23</v>
      </c>
      <c r="C56" s="16" t="s">
        <v>17</v>
      </c>
      <c r="E56" t="s">
        <v>12</v>
      </c>
      <c r="F56" s="64">
        <f t="shared" si="17"/>
        <v>0.39698438871691644</v>
      </c>
      <c r="G56" s="65">
        <f t="shared" si="15"/>
        <v>0.40341451337573198</v>
      </c>
      <c r="H56" s="65">
        <f t="shared" si="15"/>
        <v>0.41672445357107574</v>
      </c>
      <c r="I56" s="65">
        <f t="shared" si="15"/>
        <v>0.42424805289481654</v>
      </c>
      <c r="J56" s="65">
        <f t="shared" si="15"/>
        <v>0.41796516921462873</v>
      </c>
      <c r="K56" s="65">
        <f t="shared" si="15"/>
        <v>0.41796516921462873</v>
      </c>
      <c r="L56" s="65">
        <f t="shared" si="15"/>
        <v>0.3873283815830067</v>
      </c>
      <c r="M56" s="65">
        <f t="shared" si="15"/>
        <v>0.36484765271581099</v>
      </c>
      <c r="N56" s="65">
        <f t="shared" si="15"/>
        <v>0.31150511016841764</v>
      </c>
      <c r="O56" s="66">
        <f t="shared" si="15"/>
        <v>0.28300098117475514</v>
      </c>
      <c r="Q56" s="64">
        <f t="shared" si="18"/>
        <v>0.43835787711235114</v>
      </c>
      <c r="R56" s="65">
        <f t="shared" si="16"/>
        <v>0.41846920103094176</v>
      </c>
      <c r="S56" s="65">
        <f t="shared" si="16"/>
        <v>0.36591360181552302</v>
      </c>
      <c r="T56" s="65">
        <f t="shared" si="16"/>
        <v>0.26692214005325077</v>
      </c>
      <c r="U56" s="65">
        <f t="shared" si="16"/>
        <v>0.22259859480021449</v>
      </c>
      <c r="V56" s="65">
        <f t="shared" si="16"/>
        <v>0.22259859480021449</v>
      </c>
      <c r="W56" s="65">
        <f t="shared" si="16"/>
        <v>0.14780761883474286</v>
      </c>
      <c r="X56" s="65">
        <f t="shared" si="16"/>
        <v>0.11785462824754564</v>
      </c>
      <c r="Y56" s="65">
        <f t="shared" si="16"/>
        <v>7.2100028107661196E-2</v>
      </c>
      <c r="Z56" s="66">
        <f t="shared" si="16"/>
        <v>5.5446710538986588E-2</v>
      </c>
      <c r="AA56" s="4"/>
      <c r="AM56" s="72"/>
      <c r="AN56" s="72"/>
      <c r="AO56" s="72"/>
      <c r="AP56" s="72"/>
    </row>
    <row r="57" spans="1:42" x14ac:dyDescent="0.35">
      <c r="A57">
        <v>0</v>
      </c>
      <c r="B57" s="59">
        <v>0</v>
      </c>
      <c r="C57">
        <v>0</v>
      </c>
      <c r="E57" t="s">
        <v>13</v>
      </c>
      <c r="F57" s="64">
        <f t="shared" si="17"/>
        <v>0.41113248368108979</v>
      </c>
      <c r="G57" s="65">
        <f t="shared" si="15"/>
        <v>0.41566161183999728</v>
      </c>
      <c r="H57" s="65">
        <f t="shared" si="15"/>
        <v>0.42341106284061991</v>
      </c>
      <c r="I57" s="65">
        <f t="shared" si="15"/>
        <v>0.41888667503566024</v>
      </c>
      <c r="J57" s="65">
        <f t="shared" si="15"/>
        <v>0.4069122593880905</v>
      </c>
      <c r="K57" s="65">
        <f t="shared" si="15"/>
        <v>0.4069122593880905</v>
      </c>
      <c r="L57" s="65">
        <f t="shared" si="15"/>
        <v>0.36726036062665646</v>
      </c>
      <c r="M57" s="65">
        <f t="shared" si="15"/>
        <v>0.34184161783934447</v>
      </c>
      <c r="N57" s="65">
        <f t="shared" si="15"/>
        <v>0.28586033985658099</v>
      </c>
      <c r="O57" s="66">
        <f t="shared" si="15"/>
        <v>0.25742841977548719</v>
      </c>
      <c r="Q57" s="64">
        <f t="shared" si="18"/>
        <v>0.39074461901144064</v>
      </c>
      <c r="R57" s="65">
        <f t="shared" si="16"/>
        <v>0.371114331827401</v>
      </c>
      <c r="S57" s="65">
        <f t="shared" si="16"/>
        <v>0.3199982449597531</v>
      </c>
      <c r="T57" s="65">
        <f t="shared" si="16"/>
        <v>0.22683868113131511</v>
      </c>
      <c r="U57" s="65">
        <f t="shared" si="16"/>
        <v>0.18652580752152179</v>
      </c>
      <c r="V57" s="65">
        <f t="shared" si="16"/>
        <v>0.18652580752152179</v>
      </c>
      <c r="W57" s="65">
        <f t="shared" si="16"/>
        <v>0.12062779339073426</v>
      </c>
      <c r="X57" s="65">
        <f t="shared" si="16"/>
        <v>9.504206170490323E-2</v>
      </c>
      <c r="Y57" s="65">
        <f t="shared" si="16"/>
        <v>5.6948198727569836E-2</v>
      </c>
      <c r="Z57" s="66">
        <f t="shared" si="16"/>
        <v>4.3411037295765342E-2</v>
      </c>
      <c r="AA57" s="4"/>
      <c r="AM57" s="72"/>
      <c r="AN57" s="72"/>
      <c r="AO57" s="72"/>
      <c r="AP57" s="72"/>
    </row>
    <row r="58" spans="1:42" x14ac:dyDescent="0.35">
      <c r="A58">
        <v>1</v>
      </c>
      <c r="B58" s="63">
        <f>C58-AVERAGE(C58:C59)</f>
        <v>-0.39044464232776599</v>
      </c>
      <c r="C58">
        <f>B28+LN(B$22/B$23)-LN(B52/B53)</f>
        <v>-0.11441035117774799</v>
      </c>
      <c r="E58" t="s">
        <v>14</v>
      </c>
      <c r="F58" s="64">
        <f t="shared" si="17"/>
        <v>0.42053761381117449</v>
      </c>
      <c r="G58" s="65">
        <f t="shared" si="15"/>
        <v>0.42293022284505366</v>
      </c>
      <c r="H58" s="65">
        <f t="shared" si="15"/>
        <v>0.42470558360185068</v>
      </c>
      <c r="I58" s="65">
        <f t="shared" si="15"/>
        <v>0.40837631434102217</v>
      </c>
      <c r="J58" s="65">
        <f t="shared" si="15"/>
        <v>0.39133174392165182</v>
      </c>
      <c r="K58" s="65">
        <f t="shared" si="15"/>
        <v>0.39133174392165182</v>
      </c>
      <c r="L58" s="65">
        <f t="shared" si="15"/>
        <v>0.34449775957918849</v>
      </c>
      <c r="M58" s="65">
        <f t="shared" si="15"/>
        <v>0.31713875946769643</v>
      </c>
      <c r="N58" s="65">
        <f t="shared" si="15"/>
        <v>0.26024597992583803</v>
      </c>
      <c r="O58" s="66">
        <f t="shared" si="15"/>
        <v>0.23252471876919026</v>
      </c>
      <c r="Q58" s="64">
        <f t="shared" si="18"/>
        <v>0.34401065014674731</v>
      </c>
      <c r="R58" s="65">
        <f t="shared" si="16"/>
        <v>0.32500673286787668</v>
      </c>
      <c r="S58" s="65">
        <f t="shared" si="16"/>
        <v>0.27626711584946229</v>
      </c>
      <c r="T58" s="65">
        <f t="shared" si="16"/>
        <v>0.19034301362822617</v>
      </c>
      <c r="U58" s="65">
        <f t="shared" si="16"/>
        <v>0.15439707212989329</v>
      </c>
      <c r="V58" s="65">
        <f t="shared" si="16"/>
        <v>0.15439707212989329</v>
      </c>
      <c r="W58" s="65">
        <f t="shared" si="16"/>
        <v>9.7390267050217028E-2</v>
      </c>
      <c r="X58" s="65">
        <f t="shared" si="16"/>
        <v>7.5892011571041612E-2</v>
      </c>
      <c r="Y58" s="65">
        <f t="shared" si="16"/>
        <v>4.4623737635095091E-2</v>
      </c>
      <c r="Z58" s="66">
        <f t="shared" si="16"/>
        <v>3.3749599851684534E-2</v>
      </c>
      <c r="AA58" s="4"/>
      <c r="AM58" s="72"/>
      <c r="AN58" s="72"/>
      <c r="AO58" s="72"/>
      <c r="AP58" s="72"/>
    </row>
    <row r="59" spans="1:42" x14ac:dyDescent="0.35">
      <c r="A59">
        <v>2</v>
      </c>
      <c r="B59" s="67">
        <f>C59-AVERAGE(C58:C59)</f>
        <v>0.39044464232776599</v>
      </c>
      <c r="C59">
        <f>B29+LN(B$23/B$24)-LN(B53/B54)</f>
        <v>0.66647893347778397</v>
      </c>
      <c r="E59" t="s">
        <v>15</v>
      </c>
      <c r="F59" s="64">
        <f t="shared" si="17"/>
        <v>0.42470558360185068</v>
      </c>
      <c r="G59" s="65">
        <f t="shared" si="15"/>
        <v>0.42483279983554456</v>
      </c>
      <c r="H59" s="65">
        <f t="shared" si="15"/>
        <v>0.42053761381117455</v>
      </c>
      <c r="I59" s="65">
        <f t="shared" si="15"/>
        <v>0.3932640839794686</v>
      </c>
      <c r="J59" s="65">
        <f t="shared" si="15"/>
        <v>0.37198468913855171</v>
      </c>
      <c r="K59" s="65">
        <f t="shared" si="15"/>
        <v>0.37198468913855171</v>
      </c>
      <c r="L59" s="65">
        <f t="shared" si="15"/>
        <v>0.31994043069514072</v>
      </c>
      <c r="M59" s="65">
        <f t="shared" si="15"/>
        <v>0.29157968505199577</v>
      </c>
      <c r="N59" s="65">
        <f t="shared" si="15"/>
        <v>0.23524419146641734</v>
      </c>
      <c r="O59" s="66">
        <f t="shared" si="15"/>
        <v>0.20872188881499315</v>
      </c>
      <c r="Q59" s="64">
        <f t="shared" si="18"/>
        <v>0.29902730054868698</v>
      </c>
      <c r="R59" s="65">
        <f t="shared" si="16"/>
        <v>0.28099429604949039</v>
      </c>
      <c r="S59" s="65">
        <f t="shared" si="16"/>
        <v>0.23545173604207814</v>
      </c>
      <c r="T59" s="65">
        <f t="shared" si="16"/>
        <v>0.15776712393410028</v>
      </c>
      <c r="U59" s="65">
        <f t="shared" si="16"/>
        <v>0.12632080208249472</v>
      </c>
      <c r="V59" s="65">
        <f t="shared" si="16"/>
        <v>0.12632080208249472</v>
      </c>
      <c r="W59" s="65">
        <f t="shared" si="16"/>
        <v>7.7849191696429759E-2</v>
      </c>
      <c r="X59" s="65">
        <f t="shared" si="16"/>
        <v>6.0056474120065553E-2</v>
      </c>
      <c r="Y59" s="65">
        <f t="shared" si="16"/>
        <v>3.471815601688371E-2</v>
      </c>
      <c r="Z59" s="66">
        <f t="shared" si="16"/>
        <v>2.6074940386246869E-2</v>
      </c>
      <c r="AA59" s="4"/>
      <c r="AM59" s="72"/>
      <c r="AN59" s="72"/>
      <c r="AO59" s="72"/>
      <c r="AP59" s="72"/>
    </row>
    <row r="60" spans="1:42" x14ac:dyDescent="0.35">
      <c r="E60" t="s">
        <v>16</v>
      </c>
      <c r="F60" s="68">
        <f t="shared" si="17"/>
        <v>0.42341106284061991</v>
      </c>
      <c r="G60" s="69">
        <f t="shared" si="15"/>
        <v>0.4212659473534896</v>
      </c>
      <c r="H60" s="69">
        <f t="shared" si="15"/>
        <v>0.41113248368108979</v>
      </c>
      <c r="I60" s="69">
        <f t="shared" si="15"/>
        <v>0.37429381688440466</v>
      </c>
      <c r="J60" s="69">
        <f t="shared" si="15"/>
        <v>0.34974250969038123</v>
      </c>
      <c r="K60" s="69">
        <f t="shared" si="15"/>
        <v>0.34974250969038123</v>
      </c>
      <c r="L60" s="69">
        <f t="shared" si="15"/>
        <v>0.29443784703806641</v>
      </c>
      <c r="M60" s="69">
        <f t="shared" si="15"/>
        <v>0.26590349007164599</v>
      </c>
      <c r="N60" s="69">
        <f t="shared" si="15"/>
        <v>0.2113017718569834</v>
      </c>
      <c r="O60" s="70">
        <f t="shared" si="15"/>
        <v>0.18632488415449736</v>
      </c>
      <c r="Q60" s="68">
        <f t="shared" si="18"/>
        <v>0.25659069219962694</v>
      </c>
      <c r="R60" s="69">
        <f t="shared" si="16"/>
        <v>0.2398234503687007</v>
      </c>
      <c r="S60" s="69">
        <f t="shared" si="16"/>
        <v>0.19812289730746951</v>
      </c>
      <c r="T60" s="69">
        <f t="shared" si="16"/>
        <v>0.1292411173724127</v>
      </c>
      <c r="U60" s="69">
        <f t="shared" si="16"/>
        <v>0.10222427985016259</v>
      </c>
      <c r="V60" s="69">
        <f t="shared" si="16"/>
        <v>0.10222427985016259</v>
      </c>
      <c r="W60" s="69">
        <f t="shared" si="16"/>
        <v>6.166439057366397E-2</v>
      </c>
      <c r="X60" s="69">
        <f t="shared" si="16"/>
        <v>4.7139224576865119E-2</v>
      </c>
      <c r="Y60" s="69">
        <f t="shared" si="16"/>
        <v>2.684087738690934E-2</v>
      </c>
      <c r="Z60" s="70">
        <f t="shared" si="16"/>
        <v>2.0034661797618241E-2</v>
      </c>
      <c r="AA60" s="4"/>
      <c r="AM60" s="72"/>
      <c r="AN60" s="72"/>
      <c r="AO60" s="72"/>
      <c r="AP60" s="72"/>
    </row>
    <row r="61" spans="1:42" x14ac:dyDescent="0.35">
      <c r="AM61" s="72"/>
      <c r="AN61" s="72"/>
      <c r="AO61" s="72"/>
      <c r="AP61" s="72"/>
    </row>
    <row r="62" spans="1:42" x14ac:dyDescent="0.35">
      <c r="B62" t="s">
        <v>24</v>
      </c>
      <c r="P62" t="s">
        <v>25</v>
      </c>
      <c r="AB62" t="s">
        <v>26</v>
      </c>
      <c r="AM62" s="72"/>
      <c r="AN62" s="72"/>
      <c r="AO62" s="72"/>
      <c r="AP62" s="72"/>
    </row>
    <row r="63" spans="1:42" x14ac:dyDescent="0.35">
      <c r="AM63" s="72"/>
      <c r="AN63" s="72"/>
      <c r="AO63" s="72"/>
      <c r="AP63" s="72"/>
    </row>
    <row r="64" spans="1:42" x14ac:dyDescent="0.35">
      <c r="B64">
        <v>1</v>
      </c>
      <c r="C64">
        <v>2</v>
      </c>
      <c r="D64">
        <v>3</v>
      </c>
      <c r="E64">
        <v>4</v>
      </c>
      <c r="F64">
        <v>5</v>
      </c>
      <c r="G64">
        <v>6</v>
      </c>
      <c r="H64">
        <v>7</v>
      </c>
      <c r="I64">
        <v>8</v>
      </c>
      <c r="J64">
        <v>9</v>
      </c>
      <c r="K64">
        <v>10</v>
      </c>
      <c r="M64" t="s">
        <v>3</v>
      </c>
      <c r="N64" s="4" t="s">
        <v>28</v>
      </c>
      <c r="P64">
        <v>1</v>
      </c>
      <c r="Q64">
        <v>2</v>
      </c>
      <c r="R64">
        <v>3</v>
      </c>
      <c r="S64">
        <v>4</v>
      </c>
      <c r="T64">
        <v>5</v>
      </c>
      <c r="U64">
        <v>6</v>
      </c>
      <c r="V64">
        <v>7</v>
      </c>
      <c r="W64">
        <v>8</v>
      </c>
      <c r="X64">
        <v>9</v>
      </c>
      <c r="Y64">
        <v>10</v>
      </c>
      <c r="AB64">
        <v>1</v>
      </c>
      <c r="AC64">
        <v>2</v>
      </c>
      <c r="AD64">
        <v>3</v>
      </c>
      <c r="AE64">
        <v>4</v>
      </c>
      <c r="AF64">
        <v>5</v>
      </c>
      <c r="AG64">
        <v>6</v>
      </c>
      <c r="AH64">
        <v>7</v>
      </c>
      <c r="AI64">
        <v>8</v>
      </c>
      <c r="AJ64">
        <v>9</v>
      </c>
      <c r="AK64">
        <v>10</v>
      </c>
      <c r="AL64" s="4"/>
      <c r="AM64" s="72"/>
      <c r="AN64" s="72"/>
      <c r="AO64" s="72"/>
      <c r="AP64" s="72"/>
    </row>
    <row r="65" spans="1:42" x14ac:dyDescent="0.35">
      <c r="A65" t="s">
        <v>5</v>
      </c>
      <c r="B65" s="60">
        <f>IF(ISNUMBER(B35),F52+2*Q52,"")</f>
        <v>1.6999760815274407</v>
      </c>
      <c r="C65" s="61">
        <f t="shared" ref="C65:K73" si="19">IF(ISNUMBER(C35),G52+2*R52,"")</f>
        <v>1.6821863825497287</v>
      </c>
      <c r="D65" s="61">
        <f t="shared" si="19"/>
        <v>1.6302420783566496</v>
      </c>
      <c r="E65" s="61">
        <f t="shared" si="19"/>
        <v>1.5055242032337759</v>
      </c>
      <c r="F65" s="61">
        <f t="shared" si="19"/>
        <v>1.4325353445976936</v>
      </c>
      <c r="G65" s="61">
        <f t="shared" si="19"/>
        <v>1.4325353445976936</v>
      </c>
      <c r="H65" s="61">
        <f t="shared" si="19"/>
        <v>1.2670848402004093</v>
      </c>
      <c r="I65" s="61">
        <f t="shared" si="19"/>
        <v>1.1764733070301689</v>
      </c>
      <c r="J65" s="61">
        <f t="shared" si="19"/>
        <v>0.98682139193452534</v>
      </c>
      <c r="K65" s="62">
        <f t="shared" si="19"/>
        <v>0.89144108589533089</v>
      </c>
      <c r="M65" s="71">
        <f t="shared" ref="M65:M73" si="20">IF(Z65&gt;0,M35+MIN(MAX(AL65/Z65,-$Q$5),$Q$5),0)</f>
        <v>1.0401413316034249</v>
      </c>
      <c r="N65" s="59">
        <f t="shared" ref="N65:N73" si="21">1/SQRT(Z65)</f>
        <v>0.47330353187559077</v>
      </c>
      <c r="P65" s="60">
        <f t="shared" ref="P65:Y73" si="22">IF(ISNUMBER(B35),F52+4*Q52-B65*B65,"")</f>
        <v>0.27750876652029888</v>
      </c>
      <c r="Q65" s="61">
        <f t="shared" si="22"/>
        <v>0.29183249106136966</v>
      </c>
      <c r="R65" s="61">
        <f t="shared" si="22"/>
        <v>0.3319204145874739</v>
      </c>
      <c r="S65" s="61">
        <f t="shared" si="22"/>
        <v>0.4168632741628433</v>
      </c>
      <c r="T65" s="61">
        <f t="shared" si="22"/>
        <v>0.45866175414092858</v>
      </c>
      <c r="U65" s="61">
        <f t="shared" si="22"/>
        <v>0.45866175414092858</v>
      </c>
      <c r="V65" s="61">
        <f t="shared" si="22"/>
        <v>0.53033724777453939</v>
      </c>
      <c r="W65" s="61">
        <f t="shared" si="22"/>
        <v>0.55550563562701694</v>
      </c>
      <c r="X65" s="61">
        <f t="shared" si="22"/>
        <v>0.57499352445391205</v>
      </c>
      <c r="Y65" s="62">
        <f t="shared" si="22"/>
        <v>0.5676773483572406</v>
      </c>
      <c r="Z65" s="72">
        <f t="shared" ref="Z65:Z73" si="23">MAX(SUM(P65:Y65),$Q$7)</f>
        <v>4.4639622108265513</v>
      </c>
      <c r="AA65" s="72"/>
      <c r="AB65" s="60">
        <f t="shared" ref="AB65:AK73" si="24">IF(ISNUMBER(B5),B5-B65,"")</f>
        <v>0.30002391847255927</v>
      </c>
      <c r="AC65" s="61">
        <f t="shared" si="24"/>
        <v>0.31781361745027126</v>
      </c>
      <c r="AD65" s="61">
        <f t="shared" si="24"/>
        <v>0.36975792164335042</v>
      </c>
      <c r="AE65" s="61">
        <f t="shared" si="24"/>
        <v>-0.50552420323377589</v>
      </c>
      <c r="AF65" s="61">
        <f t="shared" si="24"/>
        <v>0.56746465540230639</v>
      </c>
      <c r="AG65" s="61">
        <f t="shared" si="24"/>
        <v>0.56746465540230639</v>
      </c>
      <c r="AH65" s="61">
        <f t="shared" si="24"/>
        <v>0.73291515979959065</v>
      </c>
      <c r="AI65" s="61">
        <f t="shared" si="24"/>
        <v>-0.17647330703016895</v>
      </c>
      <c r="AJ65" s="61">
        <f t="shared" si="24"/>
        <v>-0.98682139193452534</v>
      </c>
      <c r="AK65" s="62">
        <f t="shared" si="24"/>
        <v>0.10855891410466911</v>
      </c>
      <c r="AL65" s="72">
        <f>SUM(AB65:AK65)</f>
        <v>1.2951799400765838</v>
      </c>
      <c r="AM65" s="72"/>
      <c r="AN65" s="72"/>
      <c r="AO65" s="72"/>
      <c r="AP65" s="72"/>
    </row>
    <row r="66" spans="1:42" ht="12.75" customHeight="1" x14ac:dyDescent="0.35">
      <c r="A66" t="s">
        <v>8</v>
      </c>
      <c r="B66" s="64">
        <f t="shared" ref="B66:B73" si="25">IF(ISNUMBER(B36),F53+2*Q53,"")</f>
        <v>1.5507963821425861</v>
      </c>
      <c r="C66" s="65">
        <f t="shared" si="19"/>
        <v>1.5260468912804557</v>
      </c>
      <c r="D66" s="65">
        <f t="shared" si="19"/>
        <v>1.455161754156</v>
      </c>
      <c r="E66" s="65">
        <f t="shared" si="19"/>
        <v>1.2933747599855967</v>
      </c>
      <c r="F66" s="65">
        <f t="shared" si="19"/>
        <v>1.2040873516653856</v>
      </c>
      <c r="G66" s="65">
        <f t="shared" si="19"/>
        <v>1.2040873516653856</v>
      </c>
      <c r="H66" s="65">
        <f t="shared" si="19"/>
        <v>1.0155743264369783</v>
      </c>
      <c r="I66" s="65">
        <f t="shared" si="19"/>
        <v>0.91991368746922864</v>
      </c>
      <c r="J66" s="65">
        <f t="shared" si="19"/>
        <v>0.73512643050039861</v>
      </c>
      <c r="K66" s="66">
        <f t="shared" si="19"/>
        <v>0.6492605624132235</v>
      </c>
      <c r="M66" s="74">
        <f t="shared" si="20"/>
        <v>0.38873612940037761</v>
      </c>
      <c r="N66" s="63">
        <f t="shared" si="21"/>
        <v>0.44576423847797797</v>
      </c>
      <c r="P66" s="64">
        <f t="shared" si="22"/>
        <v>0.38794805519073039</v>
      </c>
      <c r="Q66" s="65">
        <f t="shared" si="22"/>
        <v>0.40403361414770522</v>
      </c>
      <c r="R66" s="65">
        <f t="shared" si="22"/>
        <v>0.44635235025892062</v>
      </c>
      <c r="S66" s="65">
        <f t="shared" si="22"/>
        <v>0.52114581871710342</v>
      </c>
      <c r="T66" s="65">
        <f t="shared" si="22"/>
        <v>0.54891136410905594</v>
      </c>
      <c r="U66" s="65">
        <f t="shared" si="22"/>
        <v>0.54891136410905594</v>
      </c>
      <c r="V66" s="65">
        <f t="shared" si="22"/>
        <v>0.57495008809680814</v>
      </c>
      <c r="W66" s="65">
        <f t="shared" si="22"/>
        <v>0.57106027643638024</v>
      </c>
      <c r="X66" s="65">
        <f t="shared" si="22"/>
        <v>0.53107186051580313</v>
      </c>
      <c r="Y66" s="66">
        <f t="shared" si="22"/>
        <v>0.49818204790536641</v>
      </c>
      <c r="Z66" s="72">
        <f t="shared" si="23"/>
        <v>5.0325668394869307</v>
      </c>
      <c r="AA66" s="72"/>
      <c r="AB66" s="64">
        <f t="shared" si="24"/>
        <v>0.44920361785741392</v>
      </c>
      <c r="AC66" s="65">
        <f t="shared" si="24"/>
        <v>-0.52604689128045568</v>
      </c>
      <c r="AD66" s="65">
        <f t="shared" si="24"/>
        <v>0.54483824584399998</v>
      </c>
      <c r="AE66" s="65">
        <f t="shared" si="24"/>
        <v>-0.2933747599855967</v>
      </c>
      <c r="AF66" s="65">
        <f t="shared" si="24"/>
        <v>-0.20408735166538561</v>
      </c>
      <c r="AG66" s="65">
        <f t="shared" si="24"/>
        <v>0.79591264833461439</v>
      </c>
      <c r="AH66" s="65">
        <f t="shared" si="24"/>
        <v>-1.5574326436978314E-2</v>
      </c>
      <c r="AI66" s="65">
        <f t="shared" si="24"/>
        <v>8.0086312530771364E-2</v>
      </c>
      <c r="AJ66" s="65">
        <f t="shared" si="24"/>
        <v>0.26487356949960139</v>
      </c>
      <c r="AK66" s="66">
        <f t="shared" si="24"/>
        <v>-0.6492605624132235</v>
      </c>
      <c r="AL66" s="72">
        <f t="shared" ref="AL66:AL73" si="26">SUM(AB66:AK66)</f>
        <v>0.44657050228476125</v>
      </c>
      <c r="AM66" s="72"/>
      <c r="AN66" s="72"/>
      <c r="AO66" s="72"/>
      <c r="AP66" s="72"/>
    </row>
    <row r="67" spans="1:42" x14ac:dyDescent="0.35">
      <c r="A67" t="s">
        <v>9</v>
      </c>
      <c r="B67" s="64" t="str">
        <f t="shared" si="25"/>
        <v/>
      </c>
      <c r="C67" s="65">
        <f t="shared" si="19"/>
        <v>1.3934798727308826</v>
      </c>
      <c r="D67" s="65">
        <f t="shared" si="19"/>
        <v>1.3106388449274391</v>
      </c>
      <c r="E67" s="65">
        <f t="shared" si="19"/>
        <v>1.1297888108645135</v>
      </c>
      <c r="F67" s="65">
        <f t="shared" si="19"/>
        <v>1.0347304859934123</v>
      </c>
      <c r="G67" s="65">
        <f t="shared" si="19"/>
        <v>1.0347304859934123</v>
      </c>
      <c r="H67" s="65">
        <f t="shared" si="19"/>
        <v>0.84444155482306149</v>
      </c>
      <c r="I67" s="65">
        <f t="shared" si="19"/>
        <v>0.75292464521319635</v>
      </c>
      <c r="J67" s="65">
        <f t="shared" si="19"/>
        <v>0.58483467424431645</v>
      </c>
      <c r="K67" s="66">
        <f t="shared" si="19"/>
        <v>0.51028772486453045</v>
      </c>
      <c r="M67" s="74">
        <f t="shared" si="20"/>
        <v>8.6040612851266143E-2</v>
      </c>
      <c r="N67" s="63">
        <f t="shared" si="21"/>
        <v>0.46140709744288294</v>
      </c>
      <c r="P67" s="64" t="str">
        <f t="shared" si="22"/>
        <v/>
      </c>
      <c r="Q67" s="65">
        <f t="shared" si="22"/>
        <v>0.47851333493257564</v>
      </c>
      <c r="R67" s="65">
        <f t="shared" si="22"/>
        <v>0.51465260312849481</v>
      </c>
      <c r="S67" s="65">
        <f t="shared" si="22"/>
        <v>0.5644926046964871</v>
      </c>
      <c r="T67" s="65">
        <f t="shared" si="22"/>
        <v>0.57434247993597043</v>
      </c>
      <c r="U67" s="65">
        <f t="shared" si="22"/>
        <v>0.57434247993597043</v>
      </c>
      <c r="V67" s="65">
        <f t="shared" si="22"/>
        <v>0.55986843478824699</v>
      </c>
      <c r="W67" s="65">
        <f t="shared" si="22"/>
        <v>0.53676636906673592</v>
      </c>
      <c r="X67" s="65">
        <f t="shared" si="22"/>
        <v>0.4677103541199405</v>
      </c>
      <c r="Y67" s="66">
        <f t="shared" si="22"/>
        <v>0.42642921143881729</v>
      </c>
      <c r="Z67" s="72">
        <f t="shared" si="23"/>
        <v>4.6971178720432389</v>
      </c>
      <c r="AA67" s="72"/>
      <c r="AB67" s="64" t="str">
        <f t="shared" si="24"/>
        <v/>
      </c>
      <c r="AC67" s="65">
        <f t="shared" si="24"/>
        <v>-0.39347987273088258</v>
      </c>
      <c r="AD67" s="65">
        <f t="shared" si="24"/>
        <v>0.6893611550725609</v>
      </c>
      <c r="AE67" s="65">
        <f t="shared" si="24"/>
        <v>-0.12978881086451355</v>
      </c>
      <c r="AF67" s="65">
        <f t="shared" si="24"/>
        <v>0.96526951400658767</v>
      </c>
      <c r="AG67" s="65">
        <f t="shared" si="24"/>
        <v>-3.473048599341233E-2</v>
      </c>
      <c r="AH67" s="65">
        <f t="shared" si="24"/>
        <v>-0.84444155482306149</v>
      </c>
      <c r="AI67" s="65">
        <f t="shared" si="24"/>
        <v>1.2470753547868036</v>
      </c>
      <c r="AJ67" s="65">
        <f t="shared" si="24"/>
        <v>-0.58483467424431645</v>
      </c>
      <c r="AK67" s="66">
        <f t="shared" si="24"/>
        <v>-0.51028772486453045</v>
      </c>
      <c r="AL67" s="72">
        <f t="shared" si="26"/>
        <v>0.40414290034523537</v>
      </c>
      <c r="AM67" s="72"/>
      <c r="AN67" s="72"/>
      <c r="AO67" s="72"/>
      <c r="AP67" s="72"/>
    </row>
    <row r="68" spans="1:42" x14ac:dyDescent="0.35">
      <c r="A68" t="s">
        <v>11</v>
      </c>
      <c r="B68" s="64">
        <f t="shared" si="25"/>
        <v>1.3507394375867765</v>
      </c>
      <c r="C68" s="65">
        <f t="shared" si="19"/>
        <v>1.319188570114207</v>
      </c>
      <c r="D68" s="65">
        <f t="shared" si="19"/>
        <v>1.2313503820740872</v>
      </c>
      <c r="E68" s="65">
        <f t="shared" si="19"/>
        <v>1.0442990474556797</v>
      </c>
      <c r="F68" s="65">
        <f t="shared" si="19"/>
        <v>0.94853026948327301</v>
      </c>
      <c r="G68" s="65">
        <f t="shared" si="19"/>
        <v>0.94853026948327301</v>
      </c>
      <c r="H68" s="65">
        <f t="shared" si="19"/>
        <v>0.76189355403122949</v>
      </c>
      <c r="I68" s="65">
        <f t="shared" si="19"/>
        <v>0.67443606852630322</v>
      </c>
      <c r="J68" s="65">
        <f t="shared" si="19"/>
        <v>0.51743014378420982</v>
      </c>
      <c r="K68" s="66">
        <f t="shared" si="19"/>
        <v>0.44920361785741414</v>
      </c>
      <c r="M68" s="74">
        <f t="shared" si="20"/>
        <v>-0.19779600005626613</v>
      </c>
      <c r="N68" s="63">
        <f t="shared" si="21"/>
        <v>0.44114401594265706</v>
      </c>
      <c r="P68" s="64">
        <f t="shared" si="22"/>
        <v>0.49818204790536691</v>
      </c>
      <c r="Q68" s="65">
        <f t="shared" si="22"/>
        <v>0.51130334324895821</v>
      </c>
      <c r="R68" s="65">
        <f t="shared" si="22"/>
        <v>0.54147357531981344</v>
      </c>
      <c r="S68" s="65">
        <f t="shared" si="22"/>
        <v>0.57386572855183715</v>
      </c>
      <c r="T68" s="65">
        <f t="shared" si="22"/>
        <v>0.57343281755177422</v>
      </c>
      <c r="U68" s="65">
        <f t="shared" si="22"/>
        <v>0.57343281755177422</v>
      </c>
      <c r="V68" s="65">
        <f t="shared" si="22"/>
        <v>0.53948848644992498</v>
      </c>
      <c r="W68" s="65">
        <f t="shared" si="22"/>
        <v>0.50874844032441846</v>
      </c>
      <c r="X68" s="65">
        <f t="shared" si="22"/>
        <v>0.43065845866713259</v>
      </c>
      <c r="Y68" s="66">
        <f t="shared" si="22"/>
        <v>0.38794805519073078</v>
      </c>
      <c r="Z68" s="72">
        <f t="shared" si="23"/>
        <v>5.1385337707617316</v>
      </c>
      <c r="AA68" s="72"/>
      <c r="AB68" s="64">
        <f t="shared" si="24"/>
        <v>-0.3507394375867765</v>
      </c>
      <c r="AC68" s="65">
        <f t="shared" si="24"/>
        <v>0.68081142988579302</v>
      </c>
      <c r="AD68" s="65">
        <f t="shared" si="24"/>
        <v>0.7686496179259128</v>
      </c>
      <c r="AE68" s="65">
        <f t="shared" si="24"/>
        <v>-4.4299047455679696E-2</v>
      </c>
      <c r="AF68" s="65">
        <f t="shared" si="24"/>
        <v>5.1469730516726986E-2</v>
      </c>
      <c r="AG68" s="65">
        <f t="shared" si="24"/>
        <v>5.1469730516726986E-2</v>
      </c>
      <c r="AH68" s="65">
        <f t="shared" si="24"/>
        <v>-0.76189355403122949</v>
      </c>
      <c r="AI68" s="65">
        <f t="shared" si="24"/>
        <v>0.32556393147369678</v>
      </c>
      <c r="AJ68" s="65">
        <f t="shared" si="24"/>
        <v>-0.51743014378420982</v>
      </c>
      <c r="AK68" s="66">
        <f t="shared" si="24"/>
        <v>-0.44920361785741414</v>
      </c>
      <c r="AL68" s="72">
        <f t="shared" si="26"/>
        <v>-0.24560136039645286</v>
      </c>
      <c r="AM68" s="72"/>
      <c r="AN68" s="72"/>
      <c r="AO68" s="72"/>
      <c r="AP68" s="72"/>
    </row>
    <row r="69" spans="1:42" x14ac:dyDescent="0.35">
      <c r="A69" t="s">
        <v>12</v>
      </c>
      <c r="B69" s="64">
        <f t="shared" si="25"/>
        <v>1.2737001429416188</v>
      </c>
      <c r="C69" s="65">
        <f t="shared" si="19"/>
        <v>1.2403529154376156</v>
      </c>
      <c r="D69" s="65">
        <f t="shared" si="19"/>
        <v>1.1485516572021217</v>
      </c>
      <c r="E69" s="65">
        <f t="shared" si="19"/>
        <v>0.95809233300131802</v>
      </c>
      <c r="F69" s="65">
        <f t="shared" si="19"/>
        <v>0.86316235881505765</v>
      </c>
      <c r="G69" s="65">
        <f t="shared" si="19"/>
        <v>0.86316235881505765</v>
      </c>
      <c r="H69" s="65">
        <f t="shared" si="19"/>
        <v>0.68294361925249247</v>
      </c>
      <c r="I69" s="65">
        <f t="shared" si="19"/>
        <v>0.60055690921090221</v>
      </c>
      <c r="J69" s="65">
        <f t="shared" si="19"/>
        <v>0.45570516638374003</v>
      </c>
      <c r="K69" s="66">
        <f t="shared" si="19"/>
        <v>0.39389440225272832</v>
      </c>
      <c r="M69" s="74">
        <f t="shared" si="20"/>
        <v>-0.39491647876666119</v>
      </c>
      <c r="N69" s="63">
        <f t="shared" si="21"/>
        <v>0.44462621780113204</v>
      </c>
      <c r="P69" s="64">
        <f t="shared" si="22"/>
        <v>0.52810384303682079</v>
      </c>
      <c r="Q69" s="65">
        <f t="shared" si="22"/>
        <v>0.53881596266490606</v>
      </c>
      <c r="R69" s="65">
        <f t="shared" si="22"/>
        <v>0.56120795157142767</v>
      </c>
      <c r="S69" s="65">
        <f t="shared" si="22"/>
        <v>0.57399569455191113</v>
      </c>
      <c r="T69" s="65">
        <f t="shared" si="22"/>
        <v>0.56331029074031225</v>
      </c>
      <c r="U69" s="65">
        <f t="shared" si="22"/>
        <v>0.56331029074031225</v>
      </c>
      <c r="V69" s="65">
        <f t="shared" si="22"/>
        <v>0.51214686984428459</v>
      </c>
      <c r="W69" s="65">
        <f t="shared" si="22"/>
        <v>0.4755975645050417</v>
      </c>
      <c r="X69" s="65">
        <f t="shared" si="22"/>
        <v>0.39223802393023022</v>
      </c>
      <c r="Y69" s="66">
        <f t="shared" si="22"/>
        <v>0.34963502320466733</v>
      </c>
      <c r="Z69" s="72">
        <f t="shared" si="23"/>
        <v>5.0583615147899144</v>
      </c>
      <c r="AA69" s="72"/>
      <c r="AB69" s="64">
        <f t="shared" si="24"/>
        <v>-0.27370014294161882</v>
      </c>
      <c r="AC69" s="65">
        <f t="shared" si="24"/>
        <v>-0.24035291543761561</v>
      </c>
      <c r="AD69" s="65">
        <f t="shared" si="24"/>
        <v>-0.14855165720212171</v>
      </c>
      <c r="AE69" s="65">
        <f t="shared" si="24"/>
        <v>1.041907666998682</v>
      </c>
      <c r="AF69" s="65">
        <f t="shared" si="24"/>
        <v>-0.86316235881505765</v>
      </c>
      <c r="AG69" s="65">
        <f t="shared" si="24"/>
        <v>1.1368376411849423</v>
      </c>
      <c r="AH69" s="65">
        <f t="shared" si="24"/>
        <v>0.31705638074750753</v>
      </c>
      <c r="AI69" s="65">
        <f t="shared" si="24"/>
        <v>-0.60055690921090221</v>
      </c>
      <c r="AJ69" s="65">
        <f t="shared" si="24"/>
        <v>-0.45570516638374003</v>
      </c>
      <c r="AK69" s="66">
        <f t="shared" si="24"/>
        <v>-0.39389440225272832</v>
      </c>
      <c r="AL69" s="72">
        <f t="shared" si="26"/>
        <v>-0.4801218633126525</v>
      </c>
      <c r="AM69" s="72"/>
      <c r="AN69" s="72"/>
      <c r="AO69" s="72"/>
      <c r="AP69" s="72"/>
    </row>
    <row r="70" spans="1:42" x14ac:dyDescent="0.35">
      <c r="A70" t="s">
        <v>13</v>
      </c>
      <c r="B70" s="64">
        <f t="shared" si="25"/>
        <v>1.1926217217039712</v>
      </c>
      <c r="C70" s="65">
        <f t="shared" si="19"/>
        <v>1.1578902754947993</v>
      </c>
      <c r="D70" s="65">
        <f t="shared" si="19"/>
        <v>1.0634075527601261</v>
      </c>
      <c r="E70" s="65">
        <f t="shared" si="19"/>
        <v>0.87256403729829046</v>
      </c>
      <c r="F70" s="65">
        <f t="shared" si="19"/>
        <v>0.77996387443113413</v>
      </c>
      <c r="G70" s="65">
        <f t="shared" si="19"/>
        <v>0.77996387443113413</v>
      </c>
      <c r="H70" s="65">
        <f t="shared" si="19"/>
        <v>0.60851594740812498</v>
      </c>
      <c r="I70" s="65">
        <f t="shared" si="19"/>
        <v>0.53192574124915093</v>
      </c>
      <c r="J70" s="65">
        <f t="shared" si="19"/>
        <v>0.39975673731172068</v>
      </c>
      <c r="K70" s="66">
        <f t="shared" si="19"/>
        <v>0.34425049436701788</v>
      </c>
      <c r="M70" s="74">
        <f t="shared" si="20"/>
        <v>-0.59846085616296363</v>
      </c>
      <c r="N70" s="63">
        <f t="shared" si="21"/>
        <v>0.45070129652358076</v>
      </c>
      <c r="P70" s="64">
        <f t="shared" si="22"/>
        <v>0.55176438864670785</v>
      </c>
      <c r="Q70" s="65">
        <f t="shared" si="22"/>
        <v>0.55940904906417899</v>
      </c>
      <c r="R70" s="65">
        <f t="shared" si="22"/>
        <v>0.5725684194123517</v>
      </c>
      <c r="S70" s="65">
        <f t="shared" si="22"/>
        <v>0.56487340037462841</v>
      </c>
      <c r="T70" s="65">
        <f t="shared" si="22"/>
        <v>0.54467184405655156</v>
      </c>
      <c r="U70" s="65">
        <f t="shared" si="22"/>
        <v>0.54467184405655156</v>
      </c>
      <c r="V70" s="65">
        <f t="shared" si="22"/>
        <v>0.47947987593958558</v>
      </c>
      <c r="W70" s="65">
        <f t="shared" si="22"/>
        <v>0.4390648704554988</v>
      </c>
      <c r="X70" s="65">
        <f t="shared" si="22"/>
        <v>0.35384768574074832</v>
      </c>
      <c r="Y70" s="66">
        <f t="shared" si="22"/>
        <v>0.31256416608661236</v>
      </c>
      <c r="Z70" s="72">
        <f t="shared" si="23"/>
        <v>4.9229155438334153</v>
      </c>
      <c r="AA70" s="72"/>
      <c r="AB70" s="64">
        <f t="shared" si="24"/>
        <v>0.80737827829602882</v>
      </c>
      <c r="AC70" s="65">
        <f t="shared" si="24"/>
        <v>0.84210972450520072</v>
      </c>
      <c r="AD70" s="65">
        <f t="shared" si="24"/>
        <v>-6.3407552760126107E-2</v>
      </c>
      <c r="AE70" s="65">
        <f t="shared" si="24"/>
        <v>0.12743596270170954</v>
      </c>
      <c r="AF70" s="65">
        <f t="shared" si="24"/>
        <v>-0.77996387443113413</v>
      </c>
      <c r="AG70" s="65">
        <f t="shared" si="24"/>
        <v>-0.77996387443113413</v>
      </c>
      <c r="AH70" s="65">
        <f t="shared" si="24"/>
        <v>0.39148405259187502</v>
      </c>
      <c r="AI70" s="65">
        <f t="shared" si="24"/>
        <v>-0.53192574124915093</v>
      </c>
      <c r="AJ70" s="65">
        <f t="shared" si="24"/>
        <v>-0.39975673731172068</v>
      </c>
      <c r="AK70" s="66">
        <f t="shared" si="24"/>
        <v>-0.34425049436701788</v>
      </c>
      <c r="AL70" s="72">
        <f t="shared" si="26"/>
        <v>-0.73086025645546959</v>
      </c>
      <c r="AM70" s="72"/>
      <c r="AN70" s="72"/>
      <c r="AO70" s="72"/>
      <c r="AP70" s="72"/>
    </row>
    <row r="71" spans="1:42" x14ac:dyDescent="0.35">
      <c r="A71" t="s">
        <v>14</v>
      </c>
      <c r="B71" s="64">
        <f t="shared" si="25"/>
        <v>1.1085589141046692</v>
      </c>
      <c r="C71" s="65">
        <f t="shared" si="19"/>
        <v>1.072943688580807</v>
      </c>
      <c r="D71" s="65">
        <f t="shared" si="19"/>
        <v>0.97723981530077531</v>
      </c>
      <c r="E71" s="65">
        <f t="shared" si="19"/>
        <v>0.78906234159747446</v>
      </c>
      <c r="F71" s="65">
        <f t="shared" si="19"/>
        <v>0.70012588818143839</v>
      </c>
      <c r="G71" s="65">
        <f t="shared" si="19"/>
        <v>0.70012588818143839</v>
      </c>
      <c r="H71" s="65">
        <f t="shared" si="19"/>
        <v>0.53927829367962254</v>
      </c>
      <c r="I71" s="65">
        <f t="shared" si="19"/>
        <v>0.46892278260977965</v>
      </c>
      <c r="J71" s="65">
        <f t="shared" si="19"/>
        <v>0.3494934551960282</v>
      </c>
      <c r="K71" s="66">
        <f t="shared" si="19"/>
        <v>0.30002391847255933</v>
      </c>
      <c r="M71" s="74">
        <f t="shared" si="20"/>
        <v>-0.81232412646002805</v>
      </c>
      <c r="N71" s="63">
        <f t="shared" si="21"/>
        <v>0.45946163939090101</v>
      </c>
      <c r="P71" s="64">
        <f t="shared" si="22"/>
        <v>0.56767734835724037</v>
      </c>
      <c r="Q71" s="65">
        <f t="shared" si="22"/>
        <v>0.57174899545117275</v>
      </c>
      <c r="R71" s="65">
        <f t="shared" si="22"/>
        <v>0.57477639039060646</v>
      </c>
      <c r="S71" s="65">
        <f t="shared" si="22"/>
        <v>0.54712898992663728</v>
      </c>
      <c r="T71" s="65">
        <f t="shared" si="22"/>
        <v>0.51874377313937714</v>
      </c>
      <c r="U71" s="65">
        <f t="shared" si="22"/>
        <v>0.51874377313937714</v>
      </c>
      <c r="V71" s="65">
        <f t="shared" si="22"/>
        <v>0.4432377497460514</v>
      </c>
      <c r="W71" s="65">
        <f t="shared" si="22"/>
        <v>0.40081822970136421</v>
      </c>
      <c r="X71" s="65">
        <f t="shared" si="22"/>
        <v>0.31659525524136023</v>
      </c>
      <c r="Y71" s="66">
        <f t="shared" si="22"/>
        <v>0.27750876652029949</v>
      </c>
      <c r="Z71" s="72">
        <f t="shared" si="23"/>
        <v>4.7369792716134862</v>
      </c>
      <c r="AA71" s="72"/>
      <c r="AB71" s="64">
        <f t="shared" si="24"/>
        <v>-0.10855891410466922</v>
      </c>
      <c r="AC71" s="65">
        <f t="shared" si="24"/>
        <v>0.92705631141919298</v>
      </c>
      <c r="AD71" s="65">
        <f t="shared" si="24"/>
        <v>-0.97723981530077531</v>
      </c>
      <c r="AE71" s="65">
        <f t="shared" si="24"/>
        <v>0.21093765840252554</v>
      </c>
      <c r="AF71" s="65">
        <f t="shared" si="24"/>
        <v>0.29987411181856161</v>
      </c>
      <c r="AG71" s="65">
        <f t="shared" si="24"/>
        <v>-0.70012588818143839</v>
      </c>
      <c r="AH71" s="65">
        <f t="shared" si="24"/>
        <v>-0.53927829367962254</v>
      </c>
      <c r="AI71" s="65">
        <f t="shared" si="24"/>
        <v>-0.46892278260977965</v>
      </c>
      <c r="AJ71" s="65">
        <f t="shared" si="24"/>
        <v>0.65050654480397174</v>
      </c>
      <c r="AK71" s="66">
        <f t="shared" si="24"/>
        <v>-0.30002391847255933</v>
      </c>
      <c r="AL71" s="72">
        <f t="shared" si="26"/>
        <v>-1.0057749859045926</v>
      </c>
      <c r="AM71" s="72"/>
      <c r="AN71" s="72"/>
      <c r="AO71" s="72"/>
      <c r="AP71" s="72"/>
    </row>
    <row r="72" spans="1:42" x14ac:dyDescent="0.35">
      <c r="A72" t="s">
        <v>15</v>
      </c>
      <c r="B72" s="64">
        <f t="shared" si="25"/>
        <v>1.0227601846992247</v>
      </c>
      <c r="C72" s="65">
        <f t="shared" si="19"/>
        <v>0.98682139193452534</v>
      </c>
      <c r="D72" s="65">
        <f t="shared" si="19"/>
        <v>0.89144108589533078</v>
      </c>
      <c r="E72" s="65">
        <f t="shared" si="19"/>
        <v>0.70879833184766916</v>
      </c>
      <c r="F72" s="65">
        <f t="shared" si="19"/>
        <v>0.62462629330354114</v>
      </c>
      <c r="G72" s="65">
        <f t="shared" si="19"/>
        <v>0.62462629330354114</v>
      </c>
      <c r="H72" s="65">
        <f t="shared" si="19"/>
        <v>0.47563881408800024</v>
      </c>
      <c r="I72" s="65">
        <f t="shared" si="19"/>
        <v>0.41169263329212691</v>
      </c>
      <c r="J72" s="65">
        <f t="shared" si="19"/>
        <v>0.30468050350018477</v>
      </c>
      <c r="K72" s="66">
        <f t="shared" si="19"/>
        <v>0.26087176958748687</v>
      </c>
      <c r="M72" s="74">
        <f t="shared" si="20"/>
        <v>-1.0410752753831476</v>
      </c>
      <c r="N72" s="63">
        <f t="shared" si="21"/>
        <v>0.47102375256250245</v>
      </c>
      <c r="P72" s="64">
        <f t="shared" si="22"/>
        <v>0.57477639039060646</v>
      </c>
      <c r="Q72" s="65">
        <f t="shared" si="22"/>
        <v>0.57499352445391205</v>
      </c>
      <c r="R72" s="65">
        <f t="shared" si="22"/>
        <v>0.5676773483572406</v>
      </c>
      <c r="S72" s="65">
        <f t="shared" si="22"/>
        <v>0.52193750448583121</v>
      </c>
      <c r="T72" s="65">
        <f t="shared" si="22"/>
        <v>0.48710989118240922</v>
      </c>
      <c r="U72" s="65">
        <f t="shared" si="22"/>
        <v>0.48710989118240922</v>
      </c>
      <c r="V72" s="65">
        <f t="shared" si="22"/>
        <v>0.40510491601382048</v>
      </c>
      <c r="W72" s="65">
        <f t="shared" si="22"/>
        <v>0.3623147572252523</v>
      </c>
      <c r="X72" s="65">
        <f t="shared" si="22"/>
        <v>0.28128660632082603</v>
      </c>
      <c r="Y72" s="66">
        <f t="shared" si="22"/>
        <v>0.2449675701922738</v>
      </c>
      <c r="Z72" s="72">
        <f t="shared" si="23"/>
        <v>4.5072783998045809</v>
      </c>
      <c r="AA72" s="72"/>
      <c r="AB72" s="64">
        <f t="shared" si="24"/>
        <v>-2.2760184699224695E-2</v>
      </c>
      <c r="AC72" s="65">
        <f t="shared" si="24"/>
        <v>-0.98682139193452534</v>
      </c>
      <c r="AD72" s="65">
        <f t="shared" si="24"/>
        <v>0.10855891410466922</v>
      </c>
      <c r="AE72" s="65">
        <f t="shared" si="24"/>
        <v>-0.70879833184766916</v>
      </c>
      <c r="AF72" s="65">
        <f t="shared" si="24"/>
        <v>0.37537370669645886</v>
      </c>
      <c r="AG72" s="65">
        <f t="shared" si="24"/>
        <v>-0.62462629330354114</v>
      </c>
      <c r="AH72" s="65">
        <f t="shared" si="24"/>
        <v>0.52436118591199976</v>
      </c>
      <c r="AI72" s="65">
        <f t="shared" si="24"/>
        <v>-0.41169263329212691</v>
      </c>
      <c r="AJ72" s="65">
        <f t="shared" si="24"/>
        <v>0.69531949649981528</v>
      </c>
      <c r="AK72" s="66">
        <f t="shared" si="24"/>
        <v>-0.26087176958748687</v>
      </c>
      <c r="AL72" s="72">
        <f t="shared" si="26"/>
        <v>-1.3119573014516308</v>
      </c>
      <c r="AM72" s="72"/>
      <c r="AN72" s="72"/>
      <c r="AO72" s="72"/>
      <c r="AP72" s="72"/>
    </row>
    <row r="73" spans="1:42" x14ac:dyDescent="0.35">
      <c r="A73" t="s">
        <v>16</v>
      </c>
      <c r="B73" s="68">
        <f t="shared" si="25"/>
        <v>0.93659244723987378</v>
      </c>
      <c r="C73" s="69">
        <f t="shared" si="19"/>
        <v>0.90091284809089101</v>
      </c>
      <c r="D73" s="69">
        <f t="shared" si="19"/>
        <v>0.80737827829602882</v>
      </c>
      <c r="E73" s="69">
        <f t="shared" si="19"/>
        <v>0.63277605162923001</v>
      </c>
      <c r="F73" s="69">
        <f t="shared" si="19"/>
        <v>0.55419106939070639</v>
      </c>
      <c r="G73" s="69">
        <f t="shared" si="19"/>
        <v>0.55419106939070639</v>
      </c>
      <c r="H73" s="69">
        <f t="shared" si="19"/>
        <v>0.41776662818539434</v>
      </c>
      <c r="I73" s="69">
        <f t="shared" si="19"/>
        <v>0.36018193922537622</v>
      </c>
      <c r="J73" s="69">
        <f t="shared" si="19"/>
        <v>0.2649835266308021</v>
      </c>
      <c r="K73" s="70">
        <f t="shared" si="19"/>
        <v>0.22639420774973384</v>
      </c>
      <c r="M73" s="75">
        <f t="shared" si="20"/>
        <v>-1.2902256437987378</v>
      </c>
      <c r="N73" s="67">
        <f t="shared" si="21"/>
        <v>0.48552390389034272</v>
      </c>
      <c r="P73" s="68">
        <f t="shared" si="22"/>
        <v>0.57256841941235204</v>
      </c>
      <c r="Q73" s="69">
        <f t="shared" si="22"/>
        <v>0.56891578897305151</v>
      </c>
      <c r="R73" s="69">
        <f t="shared" si="22"/>
        <v>0.55176438864670818</v>
      </c>
      <c r="S73" s="69">
        <f t="shared" si="22"/>
        <v>0.49085275485857749</v>
      </c>
      <c r="T73" s="69">
        <f t="shared" si="22"/>
        <v>0.45151188769861683</v>
      </c>
      <c r="U73" s="69">
        <f t="shared" si="22"/>
        <v>0.45151188769861683</v>
      </c>
      <c r="V73" s="69">
        <f t="shared" si="22"/>
        <v>0.36656645370732877</v>
      </c>
      <c r="W73" s="69">
        <f t="shared" si="22"/>
        <v>0.32472935903495381</v>
      </c>
      <c r="X73" s="69">
        <f t="shared" si="22"/>
        <v>0.24844901201892375</v>
      </c>
      <c r="Y73" s="70">
        <f t="shared" si="22"/>
        <v>0.21520919404234065</v>
      </c>
      <c r="Z73" s="72">
        <f t="shared" si="23"/>
        <v>4.24207914609147</v>
      </c>
      <c r="AA73" s="72"/>
      <c r="AB73" s="68">
        <f t="shared" si="24"/>
        <v>6.3407552760126218E-2</v>
      </c>
      <c r="AC73" s="69">
        <f t="shared" si="24"/>
        <v>9.9087151909108995E-2</v>
      </c>
      <c r="AD73" s="69">
        <f t="shared" si="24"/>
        <v>-0.80737827829602882</v>
      </c>
      <c r="AE73" s="69">
        <f t="shared" si="24"/>
        <v>0.36722394837076999</v>
      </c>
      <c r="AF73" s="69">
        <f t="shared" si="24"/>
        <v>-0.55419106939070639</v>
      </c>
      <c r="AG73" s="69">
        <f t="shared" si="24"/>
        <v>-0.55419106939070639</v>
      </c>
      <c r="AH73" s="69">
        <f t="shared" si="24"/>
        <v>-0.41776662818539434</v>
      </c>
      <c r="AI73" s="69">
        <f t="shared" si="24"/>
        <v>-0.36018193922537622</v>
      </c>
      <c r="AJ73" s="69">
        <f t="shared" si="24"/>
        <v>-0.2649835266308021</v>
      </c>
      <c r="AK73" s="70">
        <f t="shared" si="24"/>
        <v>0.77360579225026616</v>
      </c>
      <c r="AL73" s="72">
        <f t="shared" si="26"/>
        <v>-1.6553680658287426</v>
      </c>
      <c r="AM73" s="72"/>
      <c r="AN73" s="72"/>
      <c r="AO73" s="72"/>
      <c r="AP73" s="72"/>
    </row>
    <row r="74" spans="1:42" x14ac:dyDescent="0.35">
      <c r="P74" s="72">
        <f t="shared" ref="P74:Y74" si="27">MAX(SUM(P65:P73),$Q$7)</f>
        <v>3.958529259460124</v>
      </c>
      <c r="Q74" s="72">
        <f t="shared" si="27"/>
        <v>4.4995661039978296</v>
      </c>
      <c r="R74" s="72">
        <f t="shared" si="27"/>
        <v>4.6623934416730375</v>
      </c>
      <c r="S74" s="72">
        <f t="shared" si="27"/>
        <v>4.7751557703258563</v>
      </c>
      <c r="T74" s="72">
        <f t="shared" si="27"/>
        <v>4.7206961025549958</v>
      </c>
      <c r="U74" s="72">
        <f t="shared" si="27"/>
        <v>4.7206961025549958</v>
      </c>
      <c r="V74" s="72">
        <f t="shared" si="27"/>
        <v>4.4111801223605909</v>
      </c>
      <c r="W74" s="72">
        <f t="shared" si="27"/>
        <v>4.1746055023766626</v>
      </c>
      <c r="X74" s="72">
        <f t="shared" si="27"/>
        <v>3.596850781008877</v>
      </c>
      <c r="Y74" s="72">
        <f t="shared" si="27"/>
        <v>3.2801213829383489</v>
      </c>
      <c r="AB74" s="72">
        <f>SUM(AB65:AB73)</f>
        <v>0.86425468805383898</v>
      </c>
      <c r="AC74" s="72">
        <f t="shared" ref="AC74:AK74" si="28">SUM(AC65:AC73)</f>
        <v>0.72017716378608776</v>
      </c>
      <c r="AD74" s="72">
        <f t="shared" si="28"/>
        <v>0.48458855103144094</v>
      </c>
      <c r="AE74" s="72">
        <f t="shared" si="28"/>
        <v>6.5720083086452052E-2</v>
      </c>
      <c r="AF74" s="72">
        <f t="shared" si="28"/>
        <v>-0.14195293586164215</v>
      </c>
      <c r="AG74" s="72">
        <f t="shared" si="28"/>
        <v>-0.14195293586164226</v>
      </c>
      <c r="AH74" s="72">
        <f t="shared" si="28"/>
        <v>-0.61313757810531322</v>
      </c>
      <c r="AI74" s="72">
        <f t="shared" si="28"/>
        <v>-0.89702771382623303</v>
      </c>
      <c r="AJ74" s="72">
        <f t="shared" si="28"/>
        <v>-1.5988320294859262</v>
      </c>
      <c r="AK74" s="72">
        <f t="shared" si="28"/>
        <v>-2.0256277834600249</v>
      </c>
      <c r="AL74" s="77" cm="1">
        <f t="array" ref="AL74">MAX(ABS(AL65:AL73),ABS(AB74:AK74),ABS(C82:C84))</f>
        <v>4.4147356901690387</v>
      </c>
      <c r="AM74" s="72"/>
      <c r="AN74" s="72"/>
      <c r="AO74" s="72"/>
      <c r="AP74" s="72"/>
    </row>
    <row r="75" spans="1:42" x14ac:dyDescent="0.35">
      <c r="A75" t="s">
        <v>17</v>
      </c>
      <c r="B75">
        <f t="shared" ref="B75:K75" si="29">IF(P74 &gt; 0,B46-MIN(MAX(AB74/P74,-$Q$5),$Q$5),0)</f>
        <v>-1.0079105532189605</v>
      </c>
      <c r="C75">
        <f t="shared" si="29"/>
        <v>-0.887138135761109</v>
      </c>
      <c r="D75">
        <f t="shared" si="29"/>
        <v>-0.66435224333853871</v>
      </c>
      <c r="E75">
        <f t="shared" si="29"/>
        <v>-0.2408462525442322</v>
      </c>
      <c r="F75">
        <f t="shared" si="29"/>
        <v>-3.0346326874021994E-2</v>
      </c>
      <c r="G75">
        <f t="shared" si="29"/>
        <v>-3.0346326874021969E-2</v>
      </c>
      <c r="H75">
        <f t="shared" si="29"/>
        <v>0.41191293548762786</v>
      </c>
      <c r="I75">
        <f t="shared" si="29"/>
        <v>0.65446057462368823</v>
      </c>
      <c r="J75">
        <f t="shared" si="29"/>
        <v>1.2174255236722586</v>
      </c>
      <c r="K75">
        <f t="shared" si="29"/>
        <v>1.5571299259674931</v>
      </c>
      <c r="L75" s="72">
        <f>AVERAGE(B75:K75)</f>
        <v>9.7998912114018386E-2</v>
      </c>
      <c r="AM75" s="72"/>
      <c r="AN75" s="72"/>
      <c r="AO75" s="72"/>
      <c r="AP75" s="72"/>
    </row>
    <row r="76" spans="1:42" x14ac:dyDescent="0.35">
      <c r="A76" t="s">
        <v>18</v>
      </c>
      <c r="B76" s="40">
        <f t="shared" ref="B76:K76" si="30">B75-$L75</f>
        <v>-1.1059094653329788</v>
      </c>
      <c r="C76" s="41">
        <f t="shared" si="30"/>
        <v>-0.98513704787512735</v>
      </c>
      <c r="D76" s="41">
        <f t="shared" si="30"/>
        <v>-0.76235115545255705</v>
      </c>
      <c r="E76" s="41">
        <f t="shared" si="30"/>
        <v>-0.3388451646582506</v>
      </c>
      <c r="F76" s="41">
        <f t="shared" si="30"/>
        <v>-0.12834523898804037</v>
      </c>
      <c r="G76" s="41">
        <f t="shared" si="30"/>
        <v>-0.12834523898804034</v>
      </c>
      <c r="H76" s="41">
        <f t="shared" si="30"/>
        <v>0.31391402337360946</v>
      </c>
      <c r="I76" s="41">
        <f t="shared" si="30"/>
        <v>0.55646166250966989</v>
      </c>
      <c r="J76" s="41">
        <f t="shared" si="30"/>
        <v>1.1194266115582403</v>
      </c>
      <c r="K76" s="42">
        <f t="shared" si="30"/>
        <v>1.4591310138534748</v>
      </c>
      <c r="L76" s="72"/>
      <c r="AM76" s="72"/>
      <c r="AN76" s="72"/>
      <c r="AO76" s="72"/>
      <c r="AP76" s="72"/>
    </row>
    <row r="77" spans="1:42" x14ac:dyDescent="0.35">
      <c r="A77" t="s">
        <v>28</v>
      </c>
      <c r="B77" s="78">
        <f t="shared" ref="B77:K77" si="31">1/SQRT(P74)</f>
        <v>0.50261225117279784</v>
      </c>
      <c r="C77" s="79">
        <f t="shared" si="31"/>
        <v>0.47142724916100043</v>
      </c>
      <c r="D77" s="79">
        <f t="shared" si="31"/>
        <v>0.4631221368514622</v>
      </c>
      <c r="E77" s="79">
        <f t="shared" si="31"/>
        <v>0.45762129774294347</v>
      </c>
      <c r="F77" s="79">
        <f t="shared" si="31"/>
        <v>0.46025337126525662</v>
      </c>
      <c r="G77" s="79">
        <f t="shared" si="31"/>
        <v>0.46025337126525662</v>
      </c>
      <c r="H77" s="79">
        <f t="shared" si="31"/>
        <v>0.47612677434609857</v>
      </c>
      <c r="I77" s="79">
        <f t="shared" si="31"/>
        <v>0.48943190809895853</v>
      </c>
      <c r="J77" s="79">
        <f t="shared" si="31"/>
        <v>0.52727695362549309</v>
      </c>
      <c r="K77" s="80">
        <f t="shared" si="31"/>
        <v>0.55214741381090382</v>
      </c>
      <c r="L77" s="72"/>
      <c r="AM77" s="72"/>
      <c r="AN77" s="72"/>
      <c r="AO77" s="72"/>
      <c r="AP77" s="72"/>
    </row>
    <row r="78" spans="1:42" x14ac:dyDescent="0.35">
      <c r="L78" s="72"/>
      <c r="AM78" s="72"/>
      <c r="AN78" s="72"/>
      <c r="AO78" s="72"/>
      <c r="AP78" s="72"/>
    </row>
    <row r="79" spans="1:42" x14ac:dyDescent="0.35">
      <c r="A79" t="s">
        <v>19</v>
      </c>
      <c r="B79">
        <f>B49+1</f>
        <v>3</v>
      </c>
      <c r="AM79" s="72"/>
      <c r="AN79" s="72"/>
      <c r="AO79" s="72"/>
      <c r="AP79" s="72"/>
    </row>
    <row r="80" spans="1:42" x14ac:dyDescent="0.35">
      <c r="F80" s="2" t="s">
        <v>20</v>
      </c>
      <c r="G80" s="2"/>
      <c r="H80" s="2"/>
      <c r="I80" s="2"/>
      <c r="J80" s="2"/>
      <c r="K80" s="2"/>
      <c r="L80" s="2"/>
      <c r="M80" s="2"/>
      <c r="N80" s="2"/>
      <c r="O80" s="2"/>
      <c r="Q80" s="2" t="s">
        <v>21</v>
      </c>
      <c r="R80" s="2"/>
      <c r="S80" s="2"/>
      <c r="T80" s="2"/>
      <c r="U80" s="2"/>
      <c r="V80" s="2"/>
      <c r="W80" s="2"/>
      <c r="X80" s="2"/>
      <c r="Y80" s="2"/>
      <c r="Z80" s="2"/>
      <c r="AA80" s="4"/>
      <c r="AM80" s="72"/>
      <c r="AN80" s="72"/>
      <c r="AO80" s="72"/>
      <c r="AP80" s="72"/>
    </row>
    <row r="81" spans="1:66" x14ac:dyDescent="0.35">
      <c r="B81" s="16" t="s">
        <v>22</v>
      </c>
      <c r="C81" s="16" t="s">
        <v>29</v>
      </c>
      <c r="F81">
        <v>1</v>
      </c>
      <c r="G81">
        <v>2</v>
      </c>
      <c r="H81">
        <v>3</v>
      </c>
      <c r="I81">
        <v>4</v>
      </c>
      <c r="J81">
        <v>5</v>
      </c>
      <c r="K81">
        <v>6</v>
      </c>
      <c r="L81">
        <v>7</v>
      </c>
      <c r="M81">
        <v>8</v>
      </c>
      <c r="N81">
        <v>9</v>
      </c>
      <c r="O81">
        <v>10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M81" s="72"/>
      <c r="AN81" s="72"/>
      <c r="AO81" s="72"/>
      <c r="AP81" s="72"/>
    </row>
    <row r="82" spans="1:66" x14ac:dyDescent="0.35">
      <c r="A82">
        <v>0</v>
      </c>
      <c r="B82" s="43">
        <f>B$25-SUM(B83:B84)</f>
        <v>33.565472599763048</v>
      </c>
      <c r="C82" s="45">
        <f>B$22-B82</f>
        <v>-0.56547259976304787</v>
      </c>
      <c r="E82" t="s">
        <v>5</v>
      </c>
      <c r="F82" s="60">
        <f>IF(ISNUMBER(B65),EXP($M65-B$76-$B$88)/(1+EXP($M65-B$76-$B$88)+EXP(2*($M65-B$76))),"")</f>
        <v>0.17633231870748406</v>
      </c>
      <c r="G82" s="61">
        <f t="shared" ref="G82:O90" si="32">IF(ISNUMBER(C65),EXP($M65-C$76-$B$88)/(1+EXP($M65-C$76-$B$88)+EXP(2*($M65-C$76))),"")</f>
        <v>0.19398778918087689</v>
      </c>
      <c r="H82" s="61">
        <f t="shared" si="32"/>
        <v>0.22951004851266127</v>
      </c>
      <c r="I82" s="61">
        <f t="shared" si="32"/>
        <v>0.30528852763131303</v>
      </c>
      <c r="J82" s="61">
        <f t="shared" si="32"/>
        <v>0.34468581806999882</v>
      </c>
      <c r="K82" s="61">
        <f t="shared" si="32"/>
        <v>0.34468581806999882</v>
      </c>
      <c r="L82" s="61">
        <f t="shared" si="32"/>
        <v>0.42110306578358031</v>
      </c>
      <c r="M82" s="61">
        <f t="shared" si="32"/>
        <v>0.45324015724730637</v>
      </c>
      <c r="N82" s="61">
        <f t="shared" si="32"/>
        <v>0.48049753548616908</v>
      </c>
      <c r="O82" s="62">
        <f t="shared" si="32"/>
        <v>0.46002753821719283</v>
      </c>
      <c r="Q82" s="60">
        <f>IF(ISNUMBER(B65),EXP(2*($M65-B$76))/(1+EXP($M65-B$76-$B$88)+EXP(2*($M65-B$76))),"")</f>
        <v>0.81255505376829451</v>
      </c>
      <c r="R82" s="61">
        <f t="shared" ref="R82:Z90" si="33">IF(ISNUMBER(C65),EXP(2*($M65-C$76))/(1+EXP($M65-C$76-$B$88)+EXP(2*($M65-C$76))),"")</f>
        <v>0.79221758173585943</v>
      </c>
      <c r="S82" s="61">
        <f t="shared" si="33"/>
        <v>0.75009643950548988</v>
      </c>
      <c r="T82" s="61">
        <f t="shared" si="33"/>
        <v>0.65328031009066656</v>
      </c>
      <c r="U82" s="61">
        <f t="shared" si="33"/>
        <v>0.59757654521825765</v>
      </c>
      <c r="V82" s="61">
        <f t="shared" si="33"/>
        <v>0.59757654521825765</v>
      </c>
      <c r="W82" s="61">
        <f t="shared" si="33"/>
        <v>0.46912413241847967</v>
      </c>
      <c r="X82" s="61">
        <f t="shared" si="33"/>
        <v>0.39617827005062622</v>
      </c>
      <c r="Y82" s="61">
        <f t="shared" si="33"/>
        <v>0.23919982816095708</v>
      </c>
      <c r="Z82" s="62">
        <f t="shared" si="33"/>
        <v>0.16305036738461989</v>
      </c>
      <c r="AM82" s="72"/>
      <c r="AN82" s="72"/>
      <c r="AO82" s="72"/>
      <c r="AP82" s="72"/>
    </row>
    <row r="83" spans="1:66" x14ac:dyDescent="0.35">
      <c r="A83">
        <v>1</v>
      </c>
      <c r="B83" s="20">
        <f>SUM(F52:O60)</f>
        <v>32.585264309830961</v>
      </c>
      <c r="C83" s="21">
        <f>B$23-B83</f>
        <v>4.4147356901690387</v>
      </c>
      <c r="E83" t="s">
        <v>8</v>
      </c>
      <c r="F83" s="64">
        <f t="shared" ref="F83:F90" si="34">IF(ISNUMBER(B66),EXP($M66-B$76-$B$88)/(1+EXP($M66-B$76-$B$88)+EXP(2*($M66-B$76))),"")</f>
        <v>0.28383735793731119</v>
      </c>
      <c r="G83" s="65">
        <f t="shared" si="32"/>
        <v>0.30624385887205446</v>
      </c>
      <c r="H83" s="65">
        <f t="shared" si="32"/>
        <v>0.34791941223734268</v>
      </c>
      <c r="I83" s="65">
        <f t="shared" si="32"/>
        <v>0.42089805164704541</v>
      </c>
      <c r="J83" s="65">
        <f t="shared" si="32"/>
        <v>0.44941567319661446</v>
      </c>
      <c r="K83" s="65">
        <f t="shared" si="32"/>
        <v>0.44941567319661452</v>
      </c>
      <c r="L83" s="65">
        <f t="shared" si="32"/>
        <v>0.48058321163036349</v>
      </c>
      <c r="M83" s="65">
        <f t="shared" si="32"/>
        <v>0.47778709770623279</v>
      </c>
      <c r="N83" s="65">
        <f t="shared" si="32"/>
        <v>0.42042633972096677</v>
      </c>
      <c r="O83" s="66">
        <f t="shared" si="32"/>
        <v>0.36278266202774134</v>
      </c>
      <c r="Q83" s="64">
        <f t="shared" ref="Q83:Q90" si="35">IF(ISNUMBER(B66),EXP(2*($M66-B$76))/(1+EXP($M66-B$76-$B$88)+EXP(2*($M66-B$76))),"")</f>
        <v>0.68184984830878093</v>
      </c>
      <c r="R83" s="65">
        <f t="shared" si="33"/>
        <v>0.65198227147971588</v>
      </c>
      <c r="S83" s="65">
        <f t="shared" si="33"/>
        <v>0.59277840712078189</v>
      </c>
      <c r="T83" s="65">
        <f t="shared" si="33"/>
        <v>0.46953104740139767</v>
      </c>
      <c r="U83" s="65">
        <f t="shared" si="33"/>
        <v>0.40617824390799606</v>
      </c>
      <c r="V83" s="65">
        <f t="shared" si="33"/>
        <v>0.40617824390799595</v>
      </c>
      <c r="W83" s="65">
        <f t="shared" si="33"/>
        <v>0.27910414197967881</v>
      </c>
      <c r="X83" s="65">
        <f t="shared" si="33"/>
        <v>0.21771833414598643</v>
      </c>
      <c r="Y83" s="65">
        <f t="shared" si="33"/>
        <v>0.10910833559097076</v>
      </c>
      <c r="Z83" s="66">
        <f t="shared" si="33"/>
        <v>6.7032094535296002E-2</v>
      </c>
      <c r="AM83" s="72"/>
      <c r="AN83" s="72"/>
      <c r="AO83" s="72"/>
      <c r="AP83" s="72"/>
    </row>
    <row r="84" spans="1:66" x14ac:dyDescent="0.35">
      <c r="A84">
        <v>2</v>
      </c>
      <c r="B84" s="22">
        <f>SUM(Q52:Z60)</f>
        <v>22.849263090405991</v>
      </c>
      <c r="C84" s="24">
        <f>B$24-B84</f>
        <v>-3.8492630904059908</v>
      </c>
      <c r="E84" t="s">
        <v>9</v>
      </c>
      <c r="F84" s="64" t="str">
        <f t="shared" si="34"/>
        <v/>
      </c>
      <c r="G84" s="65">
        <f t="shared" si="32"/>
        <v>0.36263976324486341</v>
      </c>
      <c r="H84" s="65">
        <f t="shared" si="32"/>
        <v>0.40168773543418002</v>
      </c>
      <c r="I84" s="65">
        <f t="shared" si="32"/>
        <v>0.45944386018854383</v>
      </c>
      <c r="J84" s="65">
        <f t="shared" si="32"/>
        <v>0.47559031918790862</v>
      </c>
      <c r="K84" s="65">
        <f t="shared" si="32"/>
        <v>0.47559031918790862</v>
      </c>
      <c r="L84" s="65">
        <f t="shared" si="32"/>
        <v>0.47485842682270563</v>
      </c>
      <c r="M84" s="65">
        <f t="shared" si="32"/>
        <v>0.45469897256190256</v>
      </c>
      <c r="N84" s="65">
        <f t="shared" si="32"/>
        <v>0.36950354495522864</v>
      </c>
      <c r="O84" s="66">
        <f t="shared" si="32"/>
        <v>0.30639014305711249</v>
      </c>
      <c r="Q84" s="64" t="str">
        <f t="shared" si="35"/>
        <v/>
      </c>
      <c r="R84" s="65">
        <f t="shared" si="33"/>
        <v>0.57040697586207956</v>
      </c>
      <c r="S84" s="65">
        <f t="shared" si="33"/>
        <v>0.50564217841549131</v>
      </c>
      <c r="T84" s="65">
        <f t="shared" si="33"/>
        <v>0.37866996474053499</v>
      </c>
      <c r="U84" s="65">
        <f t="shared" si="33"/>
        <v>0.31757218467769721</v>
      </c>
      <c r="V84" s="65">
        <f t="shared" si="33"/>
        <v>0.31757218467769721</v>
      </c>
      <c r="W84" s="65">
        <f t="shared" si="33"/>
        <v>0.20375245163171174</v>
      </c>
      <c r="X84" s="65">
        <f t="shared" si="33"/>
        <v>0.1530825067546922</v>
      </c>
      <c r="Y84" s="65">
        <f t="shared" si="33"/>
        <v>7.0848005864667704E-2</v>
      </c>
      <c r="Z84" s="66">
        <f t="shared" si="33"/>
        <v>4.1826551886816915E-2</v>
      </c>
      <c r="AM84" s="72"/>
      <c r="AN84" s="72"/>
      <c r="AO84" s="72"/>
      <c r="AP84" s="72"/>
    </row>
    <row r="85" spans="1:66" x14ac:dyDescent="0.35">
      <c r="E85" t="s">
        <v>11</v>
      </c>
      <c r="F85" s="64">
        <f t="shared" si="34"/>
        <v>0.39160570192513666</v>
      </c>
      <c r="G85" s="65">
        <f t="shared" si="32"/>
        <v>0.41161276900926735</v>
      </c>
      <c r="H85" s="65">
        <f t="shared" si="32"/>
        <v>0.44362523551162703</v>
      </c>
      <c r="I85" s="65">
        <f t="shared" si="32"/>
        <v>0.47880663384542993</v>
      </c>
      <c r="J85" s="65">
        <f t="shared" si="32"/>
        <v>0.48067976603995116</v>
      </c>
      <c r="K85" s="65">
        <f t="shared" si="32"/>
        <v>0.48067976603995116</v>
      </c>
      <c r="L85" s="65">
        <f t="shared" si="32"/>
        <v>0.45004489571318212</v>
      </c>
      <c r="M85" s="65">
        <f t="shared" si="32"/>
        <v>0.4168093051516833</v>
      </c>
      <c r="N85" s="65">
        <f t="shared" si="32"/>
        <v>0.31684997298345174</v>
      </c>
      <c r="O85" s="66">
        <f t="shared" si="32"/>
        <v>0.25456357744942754</v>
      </c>
      <c r="Q85" s="64">
        <f t="shared" si="35"/>
        <v>0.52328770643451961</v>
      </c>
      <c r="R85" s="65">
        <f t="shared" si="33"/>
        <v>0.48744943328449269</v>
      </c>
      <c r="S85" s="65">
        <f t="shared" si="33"/>
        <v>0.42043831807176718</v>
      </c>
      <c r="T85" s="65">
        <f t="shared" si="33"/>
        <v>0.29711179367047164</v>
      </c>
      <c r="U85" s="65">
        <f t="shared" si="33"/>
        <v>0.24165546286463549</v>
      </c>
      <c r="V85" s="65">
        <f t="shared" si="33"/>
        <v>0.24165546286463549</v>
      </c>
      <c r="W85" s="65">
        <f t="shared" si="33"/>
        <v>0.14538709513251416</v>
      </c>
      <c r="X85" s="65">
        <f t="shared" si="33"/>
        <v>0.10565020000474172</v>
      </c>
      <c r="Y85" s="65">
        <f t="shared" si="33"/>
        <v>4.5739774712693186E-2</v>
      </c>
      <c r="Z85" s="66">
        <f t="shared" si="33"/>
        <v>2.616404364809825E-2</v>
      </c>
      <c r="AM85" s="72"/>
      <c r="AN85" s="72"/>
      <c r="AO85" s="72"/>
      <c r="AP85" s="72"/>
    </row>
    <row r="86" spans="1:66" x14ac:dyDescent="0.35">
      <c r="B86" s="16" t="s">
        <v>23</v>
      </c>
      <c r="C86" s="16" t="s">
        <v>17</v>
      </c>
      <c r="E86" t="s">
        <v>12</v>
      </c>
      <c r="F86" s="64">
        <f t="shared" si="34"/>
        <v>0.42339256433610312</v>
      </c>
      <c r="G86" s="65">
        <f t="shared" si="32"/>
        <v>0.44032896994670601</v>
      </c>
      <c r="H86" s="65">
        <f t="shared" si="32"/>
        <v>0.46482137247435235</v>
      </c>
      <c r="I86" s="65">
        <f t="shared" si="32"/>
        <v>0.48088910507725252</v>
      </c>
      <c r="J86" s="65">
        <f t="shared" si="32"/>
        <v>0.47252101908024025</v>
      </c>
      <c r="K86" s="65">
        <f t="shared" si="32"/>
        <v>0.47252101908024025</v>
      </c>
      <c r="L86" s="65">
        <f t="shared" si="32"/>
        <v>0.42371496230790878</v>
      </c>
      <c r="M86" s="65">
        <f t="shared" si="32"/>
        <v>0.38410295226038366</v>
      </c>
      <c r="N86" s="65">
        <f t="shared" si="32"/>
        <v>0.28022397624033296</v>
      </c>
      <c r="O86" s="66">
        <f t="shared" si="32"/>
        <v>0.2209673018386504</v>
      </c>
      <c r="Q86" s="64">
        <f t="shared" si="35"/>
        <v>0.46454353004120658</v>
      </c>
      <c r="R86" s="65">
        <f t="shared" si="33"/>
        <v>0.4281635119699374</v>
      </c>
      <c r="S86" s="65">
        <f t="shared" si="33"/>
        <v>0.36171273517492608</v>
      </c>
      <c r="T86" s="65">
        <f t="shared" si="33"/>
        <v>0.24501706543256246</v>
      </c>
      <c r="U86" s="65">
        <f t="shared" si="33"/>
        <v>0.19505342107889892</v>
      </c>
      <c r="V86" s="65">
        <f t="shared" si="33"/>
        <v>0.19505342107889892</v>
      </c>
      <c r="W86" s="65">
        <f t="shared" si="33"/>
        <v>0.11239202158731358</v>
      </c>
      <c r="X86" s="65">
        <f t="shared" si="33"/>
        <v>7.994148779665193E-2</v>
      </c>
      <c r="Y86" s="65">
        <f t="shared" si="33"/>
        <v>3.3215232884926338E-2</v>
      </c>
      <c r="Z86" s="66">
        <f t="shared" si="33"/>
        <v>1.8647828906143572E-2</v>
      </c>
      <c r="AM86" s="72"/>
      <c r="AN86" s="72"/>
      <c r="AO86" s="72"/>
      <c r="AP86" s="72"/>
    </row>
    <row r="87" spans="1:66" x14ac:dyDescent="0.35">
      <c r="A87">
        <v>0</v>
      </c>
      <c r="B87" s="59">
        <v>0</v>
      </c>
      <c r="C87">
        <v>0</v>
      </c>
      <c r="E87" t="s">
        <v>13</v>
      </c>
      <c r="F87" s="64">
        <f t="shared" si="34"/>
        <v>0.45054025890761301</v>
      </c>
      <c r="G87" s="65">
        <f t="shared" si="32"/>
        <v>0.46309797549702403</v>
      </c>
      <c r="H87" s="65">
        <f t="shared" si="32"/>
        <v>0.47794432577925189</v>
      </c>
      <c r="I87" s="65">
        <f t="shared" si="32"/>
        <v>0.47296690701000205</v>
      </c>
      <c r="J87" s="65">
        <f t="shared" si="32"/>
        <v>0.45473217459174325</v>
      </c>
      <c r="K87" s="65">
        <f t="shared" si="32"/>
        <v>0.45473217459174325</v>
      </c>
      <c r="L87" s="65">
        <f t="shared" si="32"/>
        <v>0.39087367330909378</v>
      </c>
      <c r="M87" s="65">
        <f t="shared" si="32"/>
        <v>0.34720735702155026</v>
      </c>
      <c r="N87" s="65">
        <f t="shared" si="32"/>
        <v>0.24391337114281234</v>
      </c>
      <c r="O87" s="66">
        <f t="shared" si="32"/>
        <v>0.18914957375470412</v>
      </c>
      <c r="Q87" s="64">
        <f t="shared" si="35"/>
        <v>0.40329105877488758</v>
      </c>
      <c r="R87" s="65">
        <f t="shared" si="33"/>
        <v>0.36737286670440467</v>
      </c>
      <c r="S87" s="65">
        <f t="shared" si="33"/>
        <v>0.30342881499990693</v>
      </c>
      <c r="T87" s="65">
        <f t="shared" si="33"/>
        <v>0.19660019799453257</v>
      </c>
      <c r="U87" s="65">
        <f t="shared" si="33"/>
        <v>0.1531404517353884</v>
      </c>
      <c r="V87" s="65">
        <f t="shared" si="33"/>
        <v>0.1531404517353884</v>
      </c>
      <c r="W87" s="65">
        <f t="shared" si="33"/>
        <v>8.4586275590005269E-2</v>
      </c>
      <c r="X87" s="65">
        <f t="shared" si="33"/>
        <v>5.8954274665937431E-2</v>
      </c>
      <c r="Y87" s="65">
        <f t="shared" si="33"/>
        <v>2.3586821440817311E-2</v>
      </c>
      <c r="Z87" s="66">
        <f t="shared" si="33"/>
        <v>1.302289173896287E-2</v>
      </c>
      <c r="AM87" s="72"/>
      <c r="AN87" s="72"/>
      <c r="AO87" s="72"/>
      <c r="AP87" s="72"/>
    </row>
    <row r="88" spans="1:66" x14ac:dyDescent="0.35">
      <c r="A88">
        <v>1</v>
      </c>
      <c r="B88" s="63">
        <f>C88-AVERAGE(C88:C89)</f>
        <v>-0.61823751569576457</v>
      </c>
      <c r="C88">
        <f>B58+LN(B$22/B$23)-LN(B82/B83)</f>
        <v>-0.53449275978583732</v>
      </c>
      <c r="E88" t="s">
        <v>14</v>
      </c>
      <c r="F88" s="64">
        <f t="shared" si="34"/>
        <v>0.47068351085699733</v>
      </c>
      <c r="G88" s="65">
        <f t="shared" si="32"/>
        <v>0.47757303793784489</v>
      </c>
      <c r="H88" s="65">
        <f t="shared" si="32"/>
        <v>0.48096974847678275</v>
      </c>
      <c r="I88" s="65">
        <f t="shared" si="32"/>
        <v>0.45436555567749126</v>
      </c>
      <c r="J88" s="65">
        <f t="shared" si="32"/>
        <v>0.42737254462489738</v>
      </c>
      <c r="K88" s="65">
        <f t="shared" si="32"/>
        <v>0.42737254462489738</v>
      </c>
      <c r="L88" s="65">
        <f t="shared" si="32"/>
        <v>0.3525221006608501</v>
      </c>
      <c r="M88" s="65">
        <f t="shared" si="32"/>
        <v>0.30719475034014665</v>
      </c>
      <c r="N88" s="65">
        <f t="shared" si="32"/>
        <v>0.20845059519349735</v>
      </c>
      <c r="O88" s="66">
        <f t="shared" si="32"/>
        <v>0.15925204504649387</v>
      </c>
      <c r="Q88" s="64">
        <f t="shared" si="35"/>
        <v>0.34020002037795527</v>
      </c>
      <c r="R88" s="65">
        <f t="shared" si="33"/>
        <v>0.30591048086978145</v>
      </c>
      <c r="S88" s="65">
        <f t="shared" si="33"/>
        <v>0.24655716873651506</v>
      </c>
      <c r="T88" s="65">
        <f t="shared" si="33"/>
        <v>0.15250320089006134</v>
      </c>
      <c r="U88" s="65">
        <f t="shared" si="33"/>
        <v>0.11621474149878062</v>
      </c>
      <c r="V88" s="65">
        <f t="shared" si="33"/>
        <v>0.11621474149878062</v>
      </c>
      <c r="W88" s="65">
        <f t="shared" si="33"/>
        <v>6.1598508135568442E-2</v>
      </c>
      <c r="X88" s="65">
        <f t="shared" si="33"/>
        <v>4.211730105623971E-2</v>
      </c>
      <c r="Y88" s="65">
        <f t="shared" si="33"/>
        <v>1.6276360937307454E-2</v>
      </c>
      <c r="Z88" s="66">
        <f t="shared" si="33"/>
        <v>8.8533461189428016E-3</v>
      </c>
      <c r="AM88" s="72"/>
      <c r="AN88" s="72"/>
      <c r="AO88" s="72"/>
      <c r="AP88" s="72"/>
    </row>
    <row r="89" spans="1:66" x14ac:dyDescent="0.35">
      <c r="A89">
        <v>2</v>
      </c>
      <c r="B89" s="67">
        <f>C89-AVERAGE(C88:C89)</f>
        <v>0.61823751569576457</v>
      </c>
      <c r="C89">
        <f>B59+LN(B$23/B$24)-LN(B83/B84)</f>
        <v>0.70198227160569182</v>
      </c>
      <c r="E89" t="s">
        <v>15</v>
      </c>
      <c r="F89" s="64">
        <f t="shared" si="34"/>
        <v>0.48075702660144132</v>
      </c>
      <c r="G89" s="65">
        <f t="shared" si="32"/>
        <v>0.48089096378355162</v>
      </c>
      <c r="H89" s="65">
        <f t="shared" si="32"/>
        <v>0.47171511218127898</v>
      </c>
      <c r="I89" s="65">
        <f t="shared" si="32"/>
        <v>0.4246949492881183</v>
      </c>
      <c r="J89" s="65">
        <f t="shared" si="32"/>
        <v>0.39081259281010206</v>
      </c>
      <c r="K89" s="65">
        <f t="shared" si="32"/>
        <v>0.39081259281010206</v>
      </c>
      <c r="L89" s="65">
        <f t="shared" si="32"/>
        <v>0.30977532405346914</v>
      </c>
      <c r="M89" s="65">
        <f t="shared" si="32"/>
        <v>0.26513529825415444</v>
      </c>
      <c r="N89" s="65">
        <f t="shared" si="32"/>
        <v>0.17429858087716729</v>
      </c>
      <c r="O89" s="66">
        <f t="shared" si="32"/>
        <v>0.1313948929033199</v>
      </c>
      <c r="Q89" s="64">
        <f t="shared" si="35"/>
        <v>0.27643029030083138</v>
      </c>
      <c r="R89" s="65">
        <f t="shared" si="33"/>
        <v>0.24505062324343271</v>
      </c>
      <c r="S89" s="65">
        <f t="shared" si="33"/>
        <v>0.19236865166968611</v>
      </c>
      <c r="T89" s="65">
        <f t="shared" si="33"/>
        <v>0.11339797323256631</v>
      </c>
      <c r="U89" s="65">
        <f t="shared" si="33"/>
        <v>8.4543026212313105E-2</v>
      </c>
      <c r="V89" s="65">
        <f t="shared" si="33"/>
        <v>8.4543026212313105E-2</v>
      </c>
      <c r="W89" s="65">
        <f t="shared" si="33"/>
        <v>4.3061118162421134E-2</v>
      </c>
      <c r="X89" s="65">
        <f t="shared" si="33"/>
        <v>2.8918045197429638E-2</v>
      </c>
      <c r="Y89" s="65">
        <f t="shared" si="33"/>
        <v>1.0826863512301055E-2</v>
      </c>
      <c r="Z89" s="66">
        <f t="shared" si="33"/>
        <v>5.8110625294636974E-3</v>
      </c>
      <c r="AM89" s="72"/>
      <c r="AN89" s="72"/>
      <c r="AO89" s="72"/>
      <c r="AP89" s="72"/>
    </row>
    <row r="90" spans="1:66" x14ac:dyDescent="0.35">
      <c r="E90" t="s">
        <v>16</v>
      </c>
      <c r="F90" s="68">
        <f t="shared" si="34"/>
        <v>0.47706595962947757</v>
      </c>
      <c r="G90" s="69">
        <f t="shared" si="32"/>
        <v>0.46985046010512349</v>
      </c>
      <c r="H90" s="69">
        <f t="shared" si="32"/>
        <v>0.44813514374696778</v>
      </c>
      <c r="I90" s="69">
        <f t="shared" si="32"/>
        <v>0.3841025427684181</v>
      </c>
      <c r="J90" s="69">
        <f t="shared" si="32"/>
        <v>0.34591450354637637</v>
      </c>
      <c r="K90" s="69">
        <f t="shared" si="32"/>
        <v>0.34591450354637637</v>
      </c>
      <c r="L90" s="69">
        <f t="shared" si="32"/>
        <v>0.26395113749478943</v>
      </c>
      <c r="M90" s="69">
        <f t="shared" si="32"/>
        <v>0.22217555270243991</v>
      </c>
      <c r="N90" s="69">
        <f t="shared" si="32"/>
        <v>0.14191745302781725</v>
      </c>
      <c r="O90" s="70">
        <f t="shared" si="32"/>
        <v>0.1057220809098392</v>
      </c>
      <c r="Q90" s="68">
        <f t="shared" si="35"/>
        <v>0.21381284307843137</v>
      </c>
      <c r="R90" s="69">
        <f t="shared" si="33"/>
        <v>0.18662259378650373</v>
      </c>
      <c r="S90" s="69">
        <f t="shared" si="33"/>
        <v>0.14244882936329265</v>
      </c>
      <c r="T90" s="69">
        <f t="shared" si="33"/>
        <v>7.9941215679150537E-2</v>
      </c>
      <c r="U90" s="69">
        <f t="shared" si="33"/>
        <v>5.8327502577207278E-2</v>
      </c>
      <c r="V90" s="69">
        <f t="shared" si="33"/>
        <v>5.8327502577207278E-2</v>
      </c>
      <c r="W90" s="69">
        <f t="shared" si="33"/>
        <v>2.8599430867807852E-2</v>
      </c>
      <c r="X90" s="69">
        <f t="shared" si="33"/>
        <v>1.8888306470177474E-2</v>
      </c>
      <c r="Y90" s="69">
        <f t="shared" si="33"/>
        <v>6.871317067988908E-3</v>
      </c>
      <c r="Z90" s="70">
        <f t="shared" si="33"/>
        <v>3.6445015218435632E-3</v>
      </c>
      <c r="AM90" s="72"/>
      <c r="AN90" s="72"/>
      <c r="AO90" s="72"/>
      <c r="AP90" s="72"/>
    </row>
    <row r="91" spans="1:66" x14ac:dyDescent="0.35">
      <c r="AM91" s="72"/>
      <c r="AN91" s="72"/>
      <c r="AO91" s="72"/>
      <c r="AP91" s="72"/>
    </row>
    <row r="92" spans="1:66" x14ac:dyDescent="0.35">
      <c r="B92" t="s">
        <v>24</v>
      </c>
      <c r="P92" t="s">
        <v>25</v>
      </c>
      <c r="AB92" t="s">
        <v>26</v>
      </c>
      <c r="AM92" s="72"/>
      <c r="AO92" t="s">
        <v>30</v>
      </c>
    </row>
    <row r="93" spans="1:66" x14ac:dyDescent="0.35">
      <c r="AM93" s="72"/>
    </row>
    <row r="94" spans="1:66" x14ac:dyDescent="0.35">
      <c r="B94">
        <v>1</v>
      </c>
      <c r="C94">
        <v>2</v>
      </c>
      <c r="D94">
        <v>3</v>
      </c>
      <c r="E94">
        <v>4</v>
      </c>
      <c r="F94">
        <v>5</v>
      </c>
      <c r="G94">
        <v>6</v>
      </c>
      <c r="H94">
        <v>7</v>
      </c>
      <c r="I94">
        <v>8</v>
      </c>
      <c r="J94">
        <v>9</v>
      </c>
      <c r="K94">
        <v>10</v>
      </c>
      <c r="M94" t="s">
        <v>3</v>
      </c>
      <c r="N94" s="4" t="s">
        <v>28</v>
      </c>
      <c r="P94">
        <v>1</v>
      </c>
      <c r="Q94">
        <v>2</v>
      </c>
      <c r="R94">
        <v>3</v>
      </c>
      <c r="S94">
        <v>4</v>
      </c>
      <c r="T94">
        <v>5</v>
      </c>
      <c r="U94">
        <v>6</v>
      </c>
      <c r="V94">
        <v>7</v>
      </c>
      <c r="W94">
        <v>8</v>
      </c>
      <c r="X94">
        <v>9</v>
      </c>
      <c r="Y94">
        <v>10</v>
      </c>
      <c r="AB94">
        <v>1</v>
      </c>
      <c r="AC94">
        <v>2</v>
      </c>
      <c r="AD94">
        <v>3</v>
      </c>
      <c r="AE94">
        <v>4</v>
      </c>
      <c r="AF94">
        <v>5</v>
      </c>
      <c r="AG94">
        <v>6</v>
      </c>
      <c r="AH94">
        <v>7</v>
      </c>
      <c r="AI94">
        <v>8</v>
      </c>
      <c r="AJ94">
        <v>9</v>
      </c>
      <c r="AK94">
        <v>10</v>
      </c>
      <c r="AL94" s="4"/>
      <c r="AM94" s="72"/>
      <c r="AO94">
        <v>1</v>
      </c>
      <c r="AP94">
        <v>2</v>
      </c>
      <c r="AQ94">
        <v>3</v>
      </c>
      <c r="AR94">
        <v>4</v>
      </c>
      <c r="AS94">
        <v>5</v>
      </c>
      <c r="AT94">
        <v>6</v>
      </c>
      <c r="AU94">
        <v>7</v>
      </c>
      <c r="AV94">
        <v>8</v>
      </c>
      <c r="AW94">
        <v>9</v>
      </c>
      <c r="AX94">
        <v>10</v>
      </c>
      <c r="AY94" s="16" t="s">
        <v>31</v>
      </c>
      <c r="AZ94" s="16" t="s">
        <v>32</v>
      </c>
      <c r="BB94" t="e" cm="1">
        <f t="array" aca="1" ref="BB94" ca="1">UCONFIT(A4:K13,,3)</f>
        <v>#NAME?</v>
      </c>
      <c r="BM94" s="16"/>
      <c r="BN94" s="16"/>
    </row>
    <row r="95" spans="1:66" x14ac:dyDescent="0.35">
      <c r="A95" t="s">
        <v>5</v>
      </c>
      <c r="B95" s="60">
        <f>IF(ISNUMBER(B65),F82+2*Q82,"")</f>
        <v>1.8014424262440731</v>
      </c>
      <c r="C95" s="61">
        <f t="shared" ref="C95:K103" si="36">IF(ISNUMBER(C65),G82+2*R82,"")</f>
        <v>1.7784229526525959</v>
      </c>
      <c r="D95" s="61">
        <f t="shared" si="36"/>
        <v>1.7297029275236411</v>
      </c>
      <c r="E95" s="61">
        <f t="shared" si="36"/>
        <v>1.6118491478126462</v>
      </c>
      <c r="F95" s="61">
        <f t="shared" si="36"/>
        <v>1.5398389085065141</v>
      </c>
      <c r="G95" s="61">
        <f t="shared" si="36"/>
        <v>1.5398389085065141</v>
      </c>
      <c r="H95" s="61">
        <f t="shared" si="36"/>
        <v>1.3593513306205396</v>
      </c>
      <c r="I95" s="61">
        <f t="shared" si="36"/>
        <v>1.2455966973485588</v>
      </c>
      <c r="J95" s="61">
        <f t="shared" si="36"/>
        <v>0.9588971918080833</v>
      </c>
      <c r="K95" s="62">
        <f t="shared" si="36"/>
        <v>0.78612827298643262</v>
      </c>
      <c r="M95" s="71">
        <f t="shared" ref="M95:M103" si="37">IF(Z95&gt;0,M65+MIN(MAX(AL95/Z95,-$Q$5),$Q$5),0)</f>
        <v>1.2196108599190918</v>
      </c>
      <c r="N95" s="59">
        <f t="shared" ref="N95:N103" si="38">1/SQRT(Z95)</f>
        <v>0.52589134225937595</v>
      </c>
      <c r="P95" s="60">
        <f t="shared" ref="P95:Y103" si="39">IF(ISNUMBER(B65),F82+4*Q82-B95*B95,"")</f>
        <v>0.1813577187085289</v>
      </c>
      <c r="Q95" s="61">
        <f t="shared" si="39"/>
        <v>0.2000699176027374</v>
      </c>
      <c r="R95" s="61">
        <f t="shared" si="39"/>
        <v>0.23802358905076648</v>
      </c>
      <c r="S95" s="61">
        <f t="shared" si="39"/>
        <v>0.3203520926896255</v>
      </c>
      <c r="T95" s="61">
        <f t="shared" si="39"/>
        <v>0.36388813479249693</v>
      </c>
      <c r="U95" s="61">
        <f t="shared" si="39"/>
        <v>0.36388813479249693</v>
      </c>
      <c r="V95" s="61">
        <f t="shared" si="39"/>
        <v>0.44976355539766733</v>
      </c>
      <c r="W95" s="61">
        <f t="shared" si="39"/>
        <v>0.48644210500417406</v>
      </c>
      <c r="X95" s="61">
        <f t="shared" si="39"/>
        <v>0.51781302367256932</v>
      </c>
      <c r="Y95" s="62">
        <f t="shared" si="39"/>
        <v>0.49423134616704134</v>
      </c>
      <c r="Z95" s="72">
        <f t="shared" ref="Z95:Z103" si="40">MAX(SUM(P95:Y95),$Q$7)</f>
        <v>3.6158296178781044</v>
      </c>
      <c r="AA95" s="72"/>
      <c r="AB95" s="60">
        <f t="shared" ref="AB95:AK103" si="41">IF(ISNUMBER(B5),B5-B95,"")</f>
        <v>0.19855757375592686</v>
      </c>
      <c r="AC95" s="61">
        <f t="shared" si="41"/>
        <v>0.22157704734740413</v>
      </c>
      <c r="AD95" s="61">
        <f t="shared" si="41"/>
        <v>0.27029707247635892</v>
      </c>
      <c r="AE95" s="61">
        <f t="shared" si="41"/>
        <v>-0.61184914781264621</v>
      </c>
      <c r="AF95" s="61">
        <f t="shared" si="41"/>
        <v>0.46016109149348594</v>
      </c>
      <c r="AG95" s="61">
        <f t="shared" si="41"/>
        <v>0.46016109149348594</v>
      </c>
      <c r="AH95" s="61">
        <f t="shared" si="41"/>
        <v>0.64064866937946041</v>
      </c>
      <c r="AI95" s="61">
        <f t="shared" si="41"/>
        <v>-0.24559669734855882</v>
      </c>
      <c r="AJ95" s="61">
        <f t="shared" si="41"/>
        <v>-0.9588971918080833</v>
      </c>
      <c r="AK95" s="62">
        <f t="shared" si="41"/>
        <v>0.21387172701356738</v>
      </c>
      <c r="AL95" s="72">
        <f>SUM(AB95:AK95)</f>
        <v>0.64893123599040126</v>
      </c>
      <c r="AM95" s="72"/>
      <c r="AO95" s="60">
        <f t="shared" ref="AO95:AX103" si="42">IF(ISNUMBER(B5),(B5-B95)^2/P95,"")</f>
        <v>0.21738865252932987</v>
      </c>
      <c r="AP95" s="61">
        <f t="shared" si="42"/>
        <v>0.24539615200262382</v>
      </c>
      <c r="AQ95" s="61">
        <f t="shared" si="42"/>
        <v>0.30694649921318273</v>
      </c>
      <c r="AR95" s="61">
        <f t="shared" si="42"/>
        <v>1.1685872770051204</v>
      </c>
      <c r="AS95" s="61">
        <f t="shared" si="42"/>
        <v>0.58190473906279838</v>
      </c>
      <c r="AT95" s="61">
        <f t="shared" si="42"/>
        <v>0.58190473906279838</v>
      </c>
      <c r="AU95" s="61">
        <f t="shared" si="42"/>
        <v>0.91254774347997758</v>
      </c>
      <c r="AV95" s="61">
        <f t="shared" si="42"/>
        <v>0.12399777307106676</v>
      </c>
      <c r="AW95" s="61">
        <f t="shared" si="42"/>
        <v>1.7757062538443391</v>
      </c>
      <c r="AX95" s="62">
        <f t="shared" si="42"/>
        <v>9.2550009161713936E-2</v>
      </c>
      <c r="AY95" s="81">
        <f>AVERAGE(AO95:AX95)</f>
        <v>0.60069298384329506</v>
      </c>
      <c r="AZ95" s="62">
        <f t="shared" ref="AZ95:AZ103" si="43">SUMSQ(AB95:AK95)/Z95</f>
        <v>0.66247901418801824</v>
      </c>
      <c r="BC95" s="43"/>
      <c r="BD95" s="58"/>
      <c r="BE95" s="58"/>
      <c r="BF95" s="58"/>
      <c r="BG95" s="58"/>
      <c r="BH95" s="58"/>
      <c r="BI95" s="58"/>
      <c r="BJ95" s="58"/>
      <c r="BK95" s="58"/>
      <c r="BL95" s="58"/>
      <c r="BM95" s="43"/>
      <c r="BN95" s="45"/>
    </row>
    <row r="96" spans="1:66" ht="12.75" customHeight="1" x14ac:dyDescent="0.35">
      <c r="A96" t="s">
        <v>8</v>
      </c>
      <c r="B96" s="64">
        <f t="shared" ref="B96:B103" si="44">IF(ISNUMBER(B66),F83+2*Q83,"")</f>
        <v>1.6475370545548731</v>
      </c>
      <c r="C96" s="65">
        <f t="shared" si="36"/>
        <v>1.6102084018314862</v>
      </c>
      <c r="D96" s="65">
        <f t="shared" si="36"/>
        <v>1.5334762264789066</v>
      </c>
      <c r="E96" s="65">
        <f t="shared" si="36"/>
        <v>1.3599601464498408</v>
      </c>
      <c r="F96" s="65">
        <f t="shared" si="36"/>
        <v>1.2617721610126065</v>
      </c>
      <c r="G96" s="65">
        <f t="shared" si="36"/>
        <v>1.2617721610126065</v>
      </c>
      <c r="H96" s="65">
        <f t="shared" si="36"/>
        <v>1.0387914955897211</v>
      </c>
      <c r="I96" s="65">
        <f t="shared" si="36"/>
        <v>0.91322376599820565</v>
      </c>
      <c r="J96" s="65">
        <f t="shared" si="36"/>
        <v>0.63864301090290831</v>
      </c>
      <c r="K96" s="66">
        <f t="shared" si="36"/>
        <v>0.49684685109833338</v>
      </c>
      <c r="M96" s="74">
        <f t="shared" si="37"/>
        <v>0.44448445776671314</v>
      </c>
      <c r="N96" s="63">
        <f t="shared" si="38"/>
        <v>0.48421535823598733</v>
      </c>
      <c r="P96" s="64">
        <f t="shared" si="39"/>
        <v>0.29685840504108763</v>
      </c>
      <c r="Q96" s="65">
        <f t="shared" si="39"/>
        <v>0.32140184746220912</v>
      </c>
      <c r="R96" s="65">
        <f t="shared" si="39"/>
        <v>0.36748370354448356</v>
      </c>
      <c r="S96" s="65">
        <f t="shared" si="39"/>
        <v>0.44953064132076359</v>
      </c>
      <c r="T96" s="65">
        <f t="shared" si="39"/>
        <v>0.4820596625221758</v>
      </c>
      <c r="U96" s="65">
        <f t="shared" si="39"/>
        <v>0.48205966252217536</v>
      </c>
      <c r="V96" s="65">
        <f t="shared" si="39"/>
        <v>0.51791200823954919</v>
      </c>
      <c r="W96" s="65">
        <f t="shared" si="39"/>
        <v>0.51468278750623297</v>
      </c>
      <c r="X96" s="65">
        <f t="shared" si="39"/>
        <v>0.44899478670971749</v>
      </c>
      <c r="Y96" s="66">
        <f t="shared" si="39"/>
        <v>0.3840542467225958</v>
      </c>
      <c r="Z96" s="72">
        <f t="shared" si="40"/>
        <v>4.2650377515909916</v>
      </c>
      <c r="AA96" s="72"/>
      <c r="AB96" s="64">
        <f t="shared" si="41"/>
        <v>0.35246294544512691</v>
      </c>
      <c r="AC96" s="65">
        <f t="shared" si="41"/>
        <v>-0.61020840183148617</v>
      </c>
      <c r="AD96" s="65">
        <f t="shared" si="41"/>
        <v>0.46652377352109342</v>
      </c>
      <c r="AE96" s="65">
        <f t="shared" si="41"/>
        <v>-0.35996014644984076</v>
      </c>
      <c r="AF96" s="65">
        <f t="shared" si="41"/>
        <v>-0.26177216101260647</v>
      </c>
      <c r="AG96" s="65">
        <f t="shared" si="41"/>
        <v>0.73822783898739353</v>
      </c>
      <c r="AH96" s="65">
        <f t="shared" si="41"/>
        <v>-3.8791495589721059E-2</v>
      </c>
      <c r="AI96" s="65">
        <f t="shared" si="41"/>
        <v>8.677623400179435E-2</v>
      </c>
      <c r="AJ96" s="65">
        <f t="shared" si="41"/>
        <v>0.36135698909709169</v>
      </c>
      <c r="AK96" s="66">
        <f t="shared" si="41"/>
        <v>-0.49684685109833338</v>
      </c>
      <c r="AL96" s="72">
        <f t="shared" ref="AL96:AL103" si="45">SUM(AB96:AK96)</f>
        <v>0.23776872507051205</v>
      </c>
      <c r="AM96" s="72"/>
      <c r="AO96" s="64">
        <f t="shared" si="42"/>
        <v>0.41848277091787256</v>
      </c>
      <c r="AP96" s="65">
        <f t="shared" si="42"/>
        <v>1.1585319020592078</v>
      </c>
      <c r="AQ96" s="65">
        <f t="shared" si="42"/>
        <v>0.59225600798380651</v>
      </c>
      <c r="AR96" s="65">
        <f t="shared" si="42"/>
        <v>0.28823687446866364</v>
      </c>
      <c r="AS96" s="65">
        <f t="shared" si="42"/>
        <v>0.14214975781770101</v>
      </c>
      <c r="AT96" s="65">
        <f t="shared" si="42"/>
        <v>1.1305246728270428</v>
      </c>
      <c r="AU96" s="65">
        <f t="shared" si="42"/>
        <v>2.9054744940212782E-3</v>
      </c>
      <c r="AV96" s="65">
        <f t="shared" si="42"/>
        <v>1.4630593776060517E-2</v>
      </c>
      <c r="AW96" s="65">
        <f t="shared" si="42"/>
        <v>0.2908249214344153</v>
      </c>
      <c r="AX96" s="66">
        <f t="shared" si="42"/>
        <v>0.64276543106327189</v>
      </c>
      <c r="AY96" s="73">
        <f t="shared" ref="AY96:AY103" si="46">AVERAGE(AO96:AX96)</f>
        <v>0.46813084068420635</v>
      </c>
      <c r="AZ96" s="66">
        <f t="shared" si="43"/>
        <v>0.43229997850612933</v>
      </c>
      <c r="BC96" s="20"/>
      <c r="BM96" s="20"/>
      <c r="BN96" s="21"/>
    </row>
    <row r="97" spans="1:66" x14ac:dyDescent="0.35">
      <c r="A97" t="s">
        <v>9</v>
      </c>
      <c r="B97" s="64" t="str">
        <f t="shared" si="44"/>
        <v/>
      </c>
      <c r="C97" s="65">
        <f t="shared" si="36"/>
        <v>1.5034537149690226</v>
      </c>
      <c r="D97" s="65">
        <f t="shared" si="36"/>
        <v>1.4129720922651625</v>
      </c>
      <c r="E97" s="65">
        <f t="shared" si="36"/>
        <v>1.2167837896696139</v>
      </c>
      <c r="F97" s="65">
        <f t="shared" si="36"/>
        <v>1.1107346885433032</v>
      </c>
      <c r="G97" s="65">
        <f t="shared" si="36"/>
        <v>1.1107346885433032</v>
      </c>
      <c r="H97" s="65">
        <f t="shared" si="36"/>
        <v>0.88236333008612911</v>
      </c>
      <c r="I97" s="65">
        <f t="shared" si="36"/>
        <v>0.76086398607128691</v>
      </c>
      <c r="J97" s="65">
        <f t="shared" si="36"/>
        <v>0.51119955668456407</v>
      </c>
      <c r="K97" s="66">
        <f t="shared" si="36"/>
        <v>0.39004324683074632</v>
      </c>
      <c r="M97" s="74">
        <f t="shared" si="37"/>
        <v>0.11099093542151486</v>
      </c>
      <c r="N97" s="63">
        <f t="shared" si="38"/>
        <v>0.49739129425004541</v>
      </c>
      <c r="P97" s="64" t="str">
        <f t="shared" si="39"/>
        <v/>
      </c>
      <c r="Q97" s="65">
        <f t="shared" si="39"/>
        <v>0.38389459363902656</v>
      </c>
      <c r="R97" s="65">
        <f t="shared" si="39"/>
        <v>0.42776631557595435</v>
      </c>
      <c r="S97" s="65">
        <f t="shared" si="39"/>
        <v>0.49356092834793652</v>
      </c>
      <c r="T97" s="65">
        <f t="shared" si="39"/>
        <v>0.51214750956530875</v>
      </c>
      <c r="U97" s="65">
        <f t="shared" si="39"/>
        <v>0.51214750956530875</v>
      </c>
      <c r="V97" s="65">
        <f t="shared" si="39"/>
        <v>0.51130318706886935</v>
      </c>
      <c r="W97" s="65">
        <f t="shared" si="39"/>
        <v>0.48811499428038396</v>
      </c>
      <c r="X97" s="65">
        <f t="shared" si="39"/>
        <v>0.39157058165940467</v>
      </c>
      <c r="Y97" s="66">
        <f t="shared" si="39"/>
        <v>0.32156261620610965</v>
      </c>
      <c r="Z97" s="72">
        <f t="shared" si="40"/>
        <v>4.0420682359083022</v>
      </c>
      <c r="AA97" s="72"/>
      <c r="AB97" s="64" t="str">
        <f t="shared" si="41"/>
        <v/>
      </c>
      <c r="AC97" s="65">
        <f t="shared" si="41"/>
        <v>-0.50345371496902258</v>
      </c>
      <c r="AD97" s="65">
        <f t="shared" si="41"/>
        <v>0.58702790773483748</v>
      </c>
      <c r="AE97" s="65">
        <f t="shared" si="41"/>
        <v>-0.21678378966961387</v>
      </c>
      <c r="AF97" s="65">
        <f t="shared" si="41"/>
        <v>0.88926531145669685</v>
      </c>
      <c r="AG97" s="65">
        <f t="shared" si="41"/>
        <v>-0.11073468854330315</v>
      </c>
      <c r="AH97" s="65">
        <f t="shared" si="41"/>
        <v>-0.88236333008612911</v>
      </c>
      <c r="AI97" s="65">
        <f t="shared" si="41"/>
        <v>1.2391360139287131</v>
      </c>
      <c r="AJ97" s="65">
        <f t="shared" si="41"/>
        <v>-0.51119955668456407</v>
      </c>
      <c r="AK97" s="66">
        <f t="shared" si="41"/>
        <v>-0.39004324683074632</v>
      </c>
      <c r="AL97" s="72">
        <f t="shared" si="45"/>
        <v>0.10085090633686833</v>
      </c>
      <c r="AM97" s="72"/>
      <c r="AO97" s="64" t="str">
        <f t="shared" si="42"/>
        <v/>
      </c>
      <c r="AP97" s="65">
        <f t="shared" si="42"/>
        <v>0.6602480142099677</v>
      </c>
      <c r="AQ97" s="65">
        <f t="shared" si="42"/>
        <v>0.8055841517010548</v>
      </c>
      <c r="AR97" s="65">
        <f t="shared" si="42"/>
        <v>9.5216636415737591E-2</v>
      </c>
      <c r="AS97" s="65">
        <f t="shared" si="42"/>
        <v>1.5440723217249865</v>
      </c>
      <c r="AT97" s="65">
        <f t="shared" si="42"/>
        <v>2.3942655226792016E-2</v>
      </c>
      <c r="AU97" s="65">
        <f t="shared" si="42"/>
        <v>1.5227072038098119</v>
      </c>
      <c r="AV97" s="65">
        <f t="shared" si="42"/>
        <v>3.1456891900623298</v>
      </c>
      <c r="AW97" s="65">
        <f t="shared" si="42"/>
        <v>0.6673764552154231</v>
      </c>
      <c r="AX97" s="66">
        <f t="shared" si="42"/>
        <v>0.47310765223019097</v>
      </c>
      <c r="AY97" s="73">
        <f t="shared" si="46"/>
        <v>0.99310492006625495</v>
      </c>
      <c r="AZ97" s="66">
        <f t="shared" si="43"/>
        <v>1.0330353594232207</v>
      </c>
      <c r="BC97" s="20"/>
      <c r="BM97" s="20"/>
      <c r="BN97" s="21"/>
    </row>
    <row r="98" spans="1:66" x14ac:dyDescent="0.35">
      <c r="A98" t="s">
        <v>11</v>
      </c>
      <c r="B98" s="64">
        <f t="shared" si="44"/>
        <v>1.4381811147941759</v>
      </c>
      <c r="C98" s="65">
        <f t="shared" si="36"/>
        <v>1.3865116355782527</v>
      </c>
      <c r="D98" s="65">
        <f t="shared" si="36"/>
        <v>1.2845018716551615</v>
      </c>
      <c r="E98" s="65">
        <f t="shared" si="36"/>
        <v>1.0730302211863731</v>
      </c>
      <c r="F98" s="65">
        <f t="shared" si="36"/>
        <v>0.96399069176922214</v>
      </c>
      <c r="G98" s="65">
        <f t="shared" si="36"/>
        <v>0.96399069176922214</v>
      </c>
      <c r="H98" s="65">
        <f t="shared" si="36"/>
        <v>0.74081908597821045</v>
      </c>
      <c r="I98" s="65">
        <f t="shared" si="36"/>
        <v>0.62810970516116671</v>
      </c>
      <c r="J98" s="65">
        <f t="shared" si="36"/>
        <v>0.40832952240883813</v>
      </c>
      <c r="K98" s="66">
        <f t="shared" si="36"/>
        <v>0.30689166474562402</v>
      </c>
      <c r="M98" s="74">
        <f t="shared" si="37"/>
        <v>-0.24188259617491698</v>
      </c>
      <c r="N98" s="63">
        <f t="shared" si="38"/>
        <v>0.47627093509687329</v>
      </c>
      <c r="P98" s="64">
        <f t="shared" si="39"/>
        <v>0.41639160871259673</v>
      </c>
      <c r="Q98" s="65">
        <f t="shared" si="39"/>
        <v>0.43899598655335681</v>
      </c>
      <c r="R98" s="65">
        <f t="shared" si="39"/>
        <v>0.47543344951308297</v>
      </c>
      <c r="S98" s="65">
        <f t="shared" si="39"/>
        <v>0.51585995294803966</v>
      </c>
      <c r="T98" s="65">
        <f t="shared" si="39"/>
        <v>0.51802356368078972</v>
      </c>
      <c r="U98" s="65">
        <f t="shared" si="39"/>
        <v>0.51802356368078972</v>
      </c>
      <c r="V98" s="65">
        <f t="shared" si="39"/>
        <v>0.4827803580936475</v>
      </c>
      <c r="W98" s="65">
        <f t="shared" si="39"/>
        <v>0.4448883034530024</v>
      </c>
      <c r="X98" s="65">
        <f t="shared" si="39"/>
        <v>0.33307607296359465</v>
      </c>
      <c r="Y98" s="66">
        <f t="shared" si="39"/>
        <v>0.26503725815148005</v>
      </c>
      <c r="Z98" s="72">
        <f t="shared" si="40"/>
        <v>4.4085101177503798</v>
      </c>
      <c r="AA98" s="72"/>
      <c r="AB98" s="64">
        <f t="shared" si="41"/>
        <v>-0.43818111479417587</v>
      </c>
      <c r="AC98" s="65">
        <f t="shared" si="41"/>
        <v>0.61348836442174726</v>
      </c>
      <c r="AD98" s="65">
        <f t="shared" si="41"/>
        <v>0.7154981283448385</v>
      </c>
      <c r="AE98" s="65">
        <f t="shared" si="41"/>
        <v>-7.3030221186373145E-2</v>
      </c>
      <c r="AF98" s="65">
        <f t="shared" si="41"/>
        <v>3.6009308230777859E-2</v>
      </c>
      <c r="AG98" s="65">
        <f t="shared" si="41"/>
        <v>3.6009308230777859E-2</v>
      </c>
      <c r="AH98" s="65">
        <f t="shared" si="41"/>
        <v>-0.74081908597821045</v>
      </c>
      <c r="AI98" s="65">
        <f t="shared" si="41"/>
        <v>0.37189029483883329</v>
      </c>
      <c r="AJ98" s="65">
        <f t="shared" si="41"/>
        <v>-0.40832952240883813</v>
      </c>
      <c r="AK98" s="66">
        <f t="shared" si="41"/>
        <v>-0.30689166474562402</v>
      </c>
      <c r="AL98" s="72">
        <f t="shared" si="45"/>
        <v>-0.19435620504624684</v>
      </c>
      <c r="AM98" s="72"/>
      <c r="AO98" s="64">
        <f t="shared" si="42"/>
        <v>0.46111085176740801</v>
      </c>
      <c r="AP98" s="65">
        <f t="shared" si="42"/>
        <v>0.85733807326078082</v>
      </c>
      <c r="AQ98" s="65">
        <f t="shared" si="42"/>
        <v>1.0767807191296066</v>
      </c>
      <c r="AR98" s="65">
        <f t="shared" si="42"/>
        <v>1.0338878170424283E-2</v>
      </c>
      <c r="AS98" s="65">
        <f t="shared" si="42"/>
        <v>2.5031106115052802E-3</v>
      </c>
      <c r="AT98" s="65">
        <f t="shared" si="42"/>
        <v>2.5031106115052802E-3</v>
      </c>
      <c r="AU98" s="65">
        <f t="shared" si="42"/>
        <v>1.1367755728851234</v>
      </c>
      <c r="AV98" s="65">
        <f t="shared" si="42"/>
        <v>0.31086992020666709</v>
      </c>
      <c r="AW98" s="65">
        <f t="shared" si="42"/>
        <v>0.50058533892001855</v>
      </c>
      <c r="AX98" s="66">
        <f t="shared" si="42"/>
        <v>0.35535567545190644</v>
      </c>
      <c r="AY98" s="73">
        <f t="shared" si="46"/>
        <v>0.47141612510149455</v>
      </c>
      <c r="AZ98" s="66">
        <f t="shared" si="43"/>
        <v>0.46189432166214828</v>
      </c>
      <c r="BC98" s="20"/>
      <c r="BM98" s="20"/>
      <c r="BN98" s="21"/>
    </row>
    <row r="99" spans="1:66" x14ac:dyDescent="0.35">
      <c r="A99" t="s">
        <v>12</v>
      </c>
      <c r="B99" s="64">
        <f t="shared" si="44"/>
        <v>1.3524796244185162</v>
      </c>
      <c r="C99" s="65">
        <f t="shared" si="36"/>
        <v>1.2966559938865809</v>
      </c>
      <c r="D99" s="65">
        <f t="shared" si="36"/>
        <v>1.1882468428242046</v>
      </c>
      <c r="E99" s="65">
        <f t="shared" si="36"/>
        <v>0.97092323594237739</v>
      </c>
      <c r="F99" s="65">
        <f t="shared" si="36"/>
        <v>0.86262786123803803</v>
      </c>
      <c r="G99" s="65">
        <f t="shared" si="36"/>
        <v>0.86262786123803803</v>
      </c>
      <c r="H99" s="65">
        <f t="shared" si="36"/>
        <v>0.64849900548253592</v>
      </c>
      <c r="I99" s="65">
        <f t="shared" si="36"/>
        <v>0.54398592785368749</v>
      </c>
      <c r="J99" s="65">
        <f t="shared" si="36"/>
        <v>0.34665444201018564</v>
      </c>
      <c r="K99" s="66">
        <f t="shared" si="36"/>
        <v>0.25826295965093754</v>
      </c>
      <c r="M99" s="74">
        <f t="shared" si="37"/>
        <v>-0.471145382037298</v>
      </c>
      <c r="N99" s="63">
        <f t="shared" si="38"/>
        <v>0.47992085031470944</v>
      </c>
      <c r="P99" s="64">
        <f t="shared" si="39"/>
        <v>0.45236555003367873</v>
      </c>
      <c r="Q99" s="65">
        <f t="shared" si="39"/>
        <v>0.47166625134445872</v>
      </c>
      <c r="R99" s="65">
        <f t="shared" si="39"/>
        <v>0.49974175369236673</v>
      </c>
      <c r="S99" s="65">
        <f t="shared" si="39"/>
        <v>0.51826543671468495</v>
      </c>
      <c r="T99" s="65">
        <f t="shared" si="39"/>
        <v>0.50860787641172422</v>
      </c>
      <c r="U99" s="65">
        <f t="shared" si="39"/>
        <v>0.50860787641172422</v>
      </c>
      <c r="V99" s="65">
        <f t="shared" si="39"/>
        <v>0.45273208854532498</v>
      </c>
      <c r="W99" s="65">
        <f t="shared" si="39"/>
        <v>0.40794821374415408</v>
      </c>
      <c r="X99" s="65">
        <f t="shared" si="39"/>
        <v>0.29291560561464514</v>
      </c>
      <c r="Y99" s="66">
        <f t="shared" si="39"/>
        <v>0.22885886113556292</v>
      </c>
      <c r="Z99" s="72">
        <f t="shared" si="40"/>
        <v>4.3417095136483246</v>
      </c>
      <c r="AA99" s="72"/>
      <c r="AB99" s="64">
        <f t="shared" si="41"/>
        <v>-0.35247962441851621</v>
      </c>
      <c r="AC99" s="65">
        <f t="shared" si="41"/>
        <v>-0.29665599388658093</v>
      </c>
      <c r="AD99" s="65">
        <f t="shared" si="41"/>
        <v>-0.18824684282420456</v>
      </c>
      <c r="AE99" s="65">
        <f t="shared" si="41"/>
        <v>1.0290767640576226</v>
      </c>
      <c r="AF99" s="65">
        <f t="shared" si="41"/>
        <v>-0.86262786123803803</v>
      </c>
      <c r="AG99" s="65">
        <f t="shared" si="41"/>
        <v>1.137372138761962</v>
      </c>
      <c r="AH99" s="65">
        <f t="shared" si="41"/>
        <v>0.35150099451746408</v>
      </c>
      <c r="AI99" s="65">
        <f t="shared" si="41"/>
        <v>-0.54398592785368749</v>
      </c>
      <c r="AJ99" s="65">
        <f t="shared" si="41"/>
        <v>-0.34665444201018564</v>
      </c>
      <c r="AK99" s="66">
        <f t="shared" si="41"/>
        <v>-0.25826295965093754</v>
      </c>
      <c r="AL99" s="72">
        <f t="shared" si="45"/>
        <v>-0.33096375454510174</v>
      </c>
      <c r="AM99" s="72"/>
      <c r="AO99" s="64">
        <f t="shared" si="42"/>
        <v>0.27464930877465893</v>
      </c>
      <c r="AP99" s="65">
        <f t="shared" si="42"/>
        <v>0.18658273399460393</v>
      </c>
      <c r="AQ99" s="65">
        <f t="shared" si="42"/>
        <v>7.091037235022625E-2</v>
      </c>
      <c r="AR99" s="65">
        <f t="shared" si="42"/>
        <v>2.0433525203539804</v>
      </c>
      <c r="AS99" s="65">
        <f t="shared" si="42"/>
        <v>1.4630658735251911</v>
      </c>
      <c r="AT99" s="65">
        <f t="shared" si="42"/>
        <v>2.5434434699645947</v>
      </c>
      <c r="AU99" s="65">
        <f t="shared" si="42"/>
        <v>0.27290521761723302</v>
      </c>
      <c r="AV99" s="65">
        <f t="shared" si="42"/>
        <v>0.72538787947340988</v>
      </c>
      <c r="AW99" s="65">
        <f t="shared" si="42"/>
        <v>0.41025230428823883</v>
      </c>
      <c r="AX99" s="66">
        <f t="shared" si="42"/>
        <v>0.29144493683446526</v>
      </c>
      <c r="AY99" s="73">
        <f t="shared" si="46"/>
        <v>0.82819946171766023</v>
      </c>
      <c r="AZ99" s="66">
        <f t="shared" si="43"/>
        <v>0.90995664690025635</v>
      </c>
      <c r="BC99" s="20"/>
      <c r="BM99" s="20"/>
      <c r="BN99" s="21"/>
    </row>
    <row r="100" spans="1:66" x14ac:dyDescent="0.35">
      <c r="A100" t="s">
        <v>13</v>
      </c>
      <c r="B100" s="64">
        <f t="shared" si="44"/>
        <v>1.2571223764573882</v>
      </c>
      <c r="C100" s="65">
        <f t="shared" si="36"/>
        <v>1.1978437089058334</v>
      </c>
      <c r="D100" s="65">
        <f t="shared" si="36"/>
        <v>1.0848019557790658</v>
      </c>
      <c r="E100" s="65">
        <f t="shared" si="36"/>
        <v>0.86616730299906719</v>
      </c>
      <c r="F100" s="65">
        <f t="shared" si="36"/>
        <v>0.76101307806252005</v>
      </c>
      <c r="G100" s="65">
        <f t="shared" si="36"/>
        <v>0.76101307806252005</v>
      </c>
      <c r="H100" s="65">
        <f t="shared" si="36"/>
        <v>0.56004622448910435</v>
      </c>
      <c r="I100" s="65">
        <f t="shared" si="36"/>
        <v>0.46511590635342515</v>
      </c>
      <c r="J100" s="65">
        <f t="shared" si="36"/>
        <v>0.29108701402444698</v>
      </c>
      <c r="K100" s="66">
        <f t="shared" si="36"/>
        <v>0.21519535723262986</v>
      </c>
      <c r="M100" s="74">
        <f t="shared" si="37"/>
        <v>-0.7075285039889645</v>
      </c>
      <c r="N100" s="63">
        <f t="shared" si="38"/>
        <v>0.48724752412704514</v>
      </c>
      <c r="P100" s="64">
        <f t="shared" si="39"/>
        <v>0.48334782461729175</v>
      </c>
      <c r="Q100" s="65">
        <f t="shared" si="39"/>
        <v>0.49775989134935994</v>
      </c>
      <c r="R100" s="65">
        <f t="shared" si="39"/>
        <v>0.51486430251679338</v>
      </c>
      <c r="S100" s="65">
        <f t="shared" si="39"/>
        <v>0.50912190220345455</v>
      </c>
      <c r="T100" s="65">
        <f t="shared" si="39"/>
        <v>0.48815307655110562</v>
      </c>
      <c r="U100" s="65">
        <f t="shared" si="39"/>
        <v>0.48815307655110562</v>
      </c>
      <c r="V100" s="65">
        <f t="shared" si="39"/>
        <v>0.41556700210461461</v>
      </c>
      <c r="W100" s="65">
        <f t="shared" si="39"/>
        <v>0.36669164934233178</v>
      </c>
      <c r="X100" s="65">
        <f t="shared" si="39"/>
        <v>0.253529007172413</v>
      </c>
      <c r="Y100" s="66">
        <f t="shared" si="39"/>
        <v>0.19493209893607644</v>
      </c>
      <c r="Z100" s="72">
        <f t="shared" si="40"/>
        <v>4.2121198313445465</v>
      </c>
      <c r="AA100" s="72"/>
      <c r="AB100" s="64">
        <f t="shared" si="41"/>
        <v>0.74287762354261178</v>
      </c>
      <c r="AC100" s="65">
        <f t="shared" si="41"/>
        <v>0.80215629109416664</v>
      </c>
      <c r="AD100" s="65">
        <f t="shared" si="41"/>
        <v>-8.4801955779065796E-2</v>
      </c>
      <c r="AE100" s="65">
        <f t="shared" si="41"/>
        <v>0.13383269700093281</v>
      </c>
      <c r="AF100" s="65">
        <f t="shared" si="41"/>
        <v>-0.76101307806252005</v>
      </c>
      <c r="AG100" s="65">
        <f t="shared" si="41"/>
        <v>-0.76101307806252005</v>
      </c>
      <c r="AH100" s="65">
        <f t="shared" si="41"/>
        <v>0.43995377551089565</v>
      </c>
      <c r="AI100" s="65">
        <f t="shared" si="41"/>
        <v>-0.46511590635342515</v>
      </c>
      <c r="AJ100" s="65">
        <f t="shared" si="41"/>
        <v>-0.29108701402444698</v>
      </c>
      <c r="AK100" s="66">
        <f t="shared" si="41"/>
        <v>-0.21519535723262986</v>
      </c>
      <c r="AL100" s="72">
        <f t="shared" si="45"/>
        <v>-0.45940600236600093</v>
      </c>
      <c r="AM100" s="72"/>
      <c r="AO100" s="64">
        <f t="shared" si="42"/>
        <v>1.1417598992967006</v>
      </c>
      <c r="AP100" s="65">
        <f t="shared" si="42"/>
        <v>1.2927010121237983</v>
      </c>
      <c r="AQ100" s="65">
        <f t="shared" si="42"/>
        <v>1.3967508853888873E-2</v>
      </c>
      <c r="AR100" s="65">
        <f t="shared" si="42"/>
        <v>3.5180554419334029E-2</v>
      </c>
      <c r="AS100" s="65">
        <f t="shared" si="42"/>
        <v>1.1863920003821997</v>
      </c>
      <c r="AT100" s="65">
        <f t="shared" si="42"/>
        <v>1.1863920003821997</v>
      </c>
      <c r="AU100" s="65">
        <f t="shared" si="42"/>
        <v>0.46577164116982767</v>
      </c>
      <c r="AV100" s="65">
        <f t="shared" si="42"/>
        <v>0.58995836619395348</v>
      </c>
      <c r="AW100" s="65">
        <f t="shared" si="42"/>
        <v>0.33420889656246172</v>
      </c>
      <c r="AX100" s="66">
        <f t="shared" si="42"/>
        <v>0.23756498815346561</v>
      </c>
      <c r="AY100" s="73">
        <f t="shared" si="46"/>
        <v>0.64838968675378295</v>
      </c>
      <c r="AZ100" s="66">
        <f t="shared" si="43"/>
        <v>0.69315194977788208</v>
      </c>
      <c r="BC100" s="20"/>
      <c r="BM100" s="20"/>
      <c r="BN100" s="21"/>
    </row>
    <row r="101" spans="1:66" x14ac:dyDescent="0.35">
      <c r="A101" t="s">
        <v>14</v>
      </c>
      <c r="B101" s="64">
        <f t="shared" si="44"/>
        <v>1.1510835516129079</v>
      </c>
      <c r="C101" s="65">
        <f t="shared" si="36"/>
        <v>1.0893939996774078</v>
      </c>
      <c r="D101" s="65">
        <f t="shared" si="36"/>
        <v>0.97408408594981288</v>
      </c>
      <c r="E101" s="65">
        <f t="shared" si="36"/>
        <v>0.75937195745761388</v>
      </c>
      <c r="F101" s="65">
        <f t="shared" si="36"/>
        <v>0.65980202762245865</v>
      </c>
      <c r="G101" s="65">
        <f t="shared" si="36"/>
        <v>0.65980202762245865</v>
      </c>
      <c r="H101" s="65">
        <f t="shared" si="36"/>
        <v>0.47571911693198699</v>
      </c>
      <c r="I101" s="65">
        <f t="shared" si="36"/>
        <v>0.39142935245262606</v>
      </c>
      <c r="J101" s="65">
        <f t="shared" si="36"/>
        <v>0.24100331706811226</v>
      </c>
      <c r="K101" s="66">
        <f t="shared" si="36"/>
        <v>0.17695873728437947</v>
      </c>
      <c r="M101" s="74">
        <f t="shared" si="37"/>
        <v>-0.95645714163622841</v>
      </c>
      <c r="N101" s="63">
        <f t="shared" si="38"/>
        <v>0.4990849140850605</v>
      </c>
      <c r="P101" s="64">
        <f t="shared" si="39"/>
        <v>0.50649024957503253</v>
      </c>
      <c r="Q101" s="65">
        <f t="shared" si="39"/>
        <v>0.5144356748838308</v>
      </c>
      <c r="R101" s="65">
        <f t="shared" si="39"/>
        <v>0.51835861692216056</v>
      </c>
      <c r="S101" s="65">
        <f t="shared" si="39"/>
        <v>0.48773258946472831</v>
      </c>
      <c r="T101" s="65">
        <f t="shared" si="39"/>
        <v>0.45689279496531215</v>
      </c>
      <c r="U101" s="65">
        <f t="shared" si="39"/>
        <v>0.45689279496531215</v>
      </c>
      <c r="V101" s="65">
        <f t="shared" si="39"/>
        <v>0.37260745498857439</v>
      </c>
      <c r="W101" s="65">
        <f t="shared" si="39"/>
        <v>0.32244701660362329</v>
      </c>
      <c r="X101" s="65">
        <f t="shared" si="39"/>
        <v>0.21547344010489411</v>
      </c>
      <c r="Y101" s="66">
        <f t="shared" si="39"/>
        <v>0.16335103482098304</v>
      </c>
      <c r="Z101" s="72">
        <f t="shared" si="40"/>
        <v>4.0146816672944512</v>
      </c>
      <c r="AA101" s="72"/>
      <c r="AB101" s="64">
        <f t="shared" si="41"/>
        <v>-0.15108355161290787</v>
      </c>
      <c r="AC101" s="65">
        <f t="shared" si="41"/>
        <v>0.9106060003225922</v>
      </c>
      <c r="AD101" s="65">
        <f t="shared" si="41"/>
        <v>-0.97408408594981288</v>
      </c>
      <c r="AE101" s="65">
        <f t="shared" si="41"/>
        <v>0.24062804254238612</v>
      </c>
      <c r="AF101" s="65">
        <f t="shared" si="41"/>
        <v>0.34019797237754135</v>
      </c>
      <c r="AG101" s="65">
        <f t="shared" si="41"/>
        <v>-0.65980202762245865</v>
      </c>
      <c r="AH101" s="65">
        <f t="shared" si="41"/>
        <v>-0.47571911693198699</v>
      </c>
      <c r="AI101" s="65">
        <f t="shared" si="41"/>
        <v>-0.39142935245262606</v>
      </c>
      <c r="AJ101" s="65">
        <f t="shared" si="41"/>
        <v>0.75899668293188771</v>
      </c>
      <c r="AK101" s="66">
        <f t="shared" si="41"/>
        <v>-0.17695873728437947</v>
      </c>
      <c r="AL101" s="72">
        <f t="shared" si="45"/>
        <v>-0.57864817367976462</v>
      </c>
      <c r="AM101" s="72"/>
      <c r="AO101" s="64">
        <f t="shared" si="42"/>
        <v>4.5067480740492855E-2</v>
      </c>
      <c r="AP101" s="65">
        <f t="shared" si="42"/>
        <v>1.6118697211478548</v>
      </c>
      <c r="AQ101" s="65">
        <f t="shared" si="42"/>
        <v>1.8304698244134046</v>
      </c>
      <c r="AR101" s="65">
        <f t="shared" si="42"/>
        <v>0.11871639523068554</v>
      </c>
      <c r="AS101" s="65">
        <f t="shared" si="42"/>
        <v>0.25330813198439056</v>
      </c>
      <c r="AT101" s="65">
        <f t="shared" si="42"/>
        <v>0.95282464606989281</v>
      </c>
      <c r="AU101" s="65">
        <f t="shared" si="42"/>
        <v>0.60736486934081613</v>
      </c>
      <c r="AV101" s="65">
        <f t="shared" si="42"/>
        <v>0.47516934588304222</v>
      </c>
      <c r="AW101" s="65">
        <f t="shared" si="42"/>
        <v>2.673535840060707</v>
      </c>
      <c r="AX101" s="66">
        <f t="shared" si="42"/>
        <v>0.19170000811809726</v>
      </c>
      <c r="AY101" s="73">
        <f t="shared" si="46"/>
        <v>0.87600262629893833</v>
      </c>
      <c r="AZ101" s="66">
        <f t="shared" si="43"/>
        <v>0.84608465175832615</v>
      </c>
      <c r="BC101" s="20"/>
      <c r="BM101" s="20"/>
      <c r="BN101" s="21"/>
    </row>
    <row r="102" spans="1:66" x14ac:dyDescent="0.35">
      <c r="A102" t="s">
        <v>15</v>
      </c>
      <c r="B102" s="64">
        <f t="shared" si="44"/>
        <v>1.033617607203104</v>
      </c>
      <c r="C102" s="65">
        <f t="shared" si="36"/>
        <v>0.97099221027041704</v>
      </c>
      <c r="D102" s="65">
        <f t="shared" si="36"/>
        <v>0.85645241552065121</v>
      </c>
      <c r="E102" s="65">
        <f t="shared" si="36"/>
        <v>0.65149089575325092</v>
      </c>
      <c r="F102" s="65">
        <f t="shared" si="36"/>
        <v>0.55989864523472832</v>
      </c>
      <c r="G102" s="65">
        <f t="shared" si="36"/>
        <v>0.55989864523472832</v>
      </c>
      <c r="H102" s="65">
        <f t="shared" si="36"/>
        <v>0.39589756037831142</v>
      </c>
      <c r="I102" s="65">
        <f t="shared" si="36"/>
        <v>0.3229713886490137</v>
      </c>
      <c r="J102" s="65">
        <f t="shared" si="36"/>
        <v>0.1959523079017694</v>
      </c>
      <c r="K102" s="66">
        <f t="shared" si="36"/>
        <v>0.14301701796224731</v>
      </c>
      <c r="M102" s="74">
        <f t="shared" si="37"/>
        <v>-1.2254166988785042</v>
      </c>
      <c r="N102" s="63">
        <f t="shared" si="38"/>
        <v>0.51680600105301244</v>
      </c>
      <c r="P102" s="64">
        <f t="shared" si="39"/>
        <v>0.51811282988449658</v>
      </c>
      <c r="Q102" s="65">
        <f t="shared" si="39"/>
        <v>0.51826758435145259</v>
      </c>
      <c r="R102" s="65">
        <f t="shared" si="39"/>
        <v>0.50767897880886514</v>
      </c>
      <c r="S102" s="65">
        <f t="shared" si="39"/>
        <v>0.45384645496901033</v>
      </c>
      <c r="T102" s="65">
        <f t="shared" si="39"/>
        <v>0.41549820472367033</v>
      </c>
      <c r="U102" s="65">
        <f t="shared" si="39"/>
        <v>0.41549820472367033</v>
      </c>
      <c r="V102" s="65">
        <f t="shared" si="39"/>
        <v>0.3252849183896549</v>
      </c>
      <c r="W102" s="65">
        <f t="shared" si="39"/>
        <v>0.27649696115800076</v>
      </c>
      <c r="X102" s="65">
        <f t="shared" si="39"/>
        <v>0.17920872795434167</v>
      </c>
      <c r="Y102" s="66">
        <f t="shared" si="39"/>
        <v>0.13418527559436094</v>
      </c>
      <c r="Z102" s="72">
        <f t="shared" si="40"/>
        <v>3.7440781405575239</v>
      </c>
      <c r="AA102" s="72"/>
      <c r="AB102" s="64">
        <f t="shared" si="41"/>
        <v>-3.3617607203104027E-2</v>
      </c>
      <c r="AC102" s="65">
        <f t="shared" si="41"/>
        <v>-0.97099221027041704</v>
      </c>
      <c r="AD102" s="65">
        <f t="shared" si="41"/>
        <v>0.14354758447934879</v>
      </c>
      <c r="AE102" s="65">
        <f t="shared" si="41"/>
        <v>-0.65149089575325092</v>
      </c>
      <c r="AF102" s="65">
        <f t="shared" si="41"/>
        <v>0.44010135476527168</v>
      </c>
      <c r="AG102" s="65">
        <f t="shared" si="41"/>
        <v>-0.55989864523472832</v>
      </c>
      <c r="AH102" s="65">
        <f t="shared" si="41"/>
        <v>0.60410243962168853</v>
      </c>
      <c r="AI102" s="65">
        <f t="shared" si="41"/>
        <v>-0.3229713886490137</v>
      </c>
      <c r="AJ102" s="65">
        <f t="shared" si="41"/>
        <v>0.80404769209823057</v>
      </c>
      <c r="AK102" s="66">
        <f t="shared" si="41"/>
        <v>-0.14301701796224731</v>
      </c>
      <c r="AL102" s="72">
        <f t="shared" si="45"/>
        <v>-0.69018869410822203</v>
      </c>
      <c r="AM102" s="72"/>
      <c r="AO102" s="64">
        <f t="shared" si="42"/>
        <v>2.1812691152893007E-3</v>
      </c>
      <c r="AP102" s="65">
        <f t="shared" si="42"/>
        <v>1.8191874253251998</v>
      </c>
      <c r="AQ102" s="65">
        <f t="shared" si="42"/>
        <v>4.0588462138420836E-2</v>
      </c>
      <c r="AR102" s="65">
        <f t="shared" si="42"/>
        <v>0.93520701242087489</v>
      </c>
      <c r="AS102" s="65">
        <f t="shared" si="42"/>
        <v>0.46616134622059741</v>
      </c>
      <c r="AT102" s="65">
        <f t="shared" si="42"/>
        <v>0.75448338734500742</v>
      </c>
      <c r="AU102" s="65">
        <f t="shared" si="42"/>
        <v>1.1219080164046182</v>
      </c>
      <c r="AV102" s="65">
        <f t="shared" si="42"/>
        <v>0.3772573754482072</v>
      </c>
      <c r="AW102" s="65">
        <f t="shared" si="42"/>
        <v>3.6074844040698881</v>
      </c>
      <c r="AX102" s="66">
        <f t="shared" si="42"/>
        <v>0.15243004373032215</v>
      </c>
      <c r="AY102" s="73">
        <f t="shared" si="46"/>
        <v>0.92768887422184254</v>
      </c>
      <c r="AZ102" s="66">
        <f t="shared" si="43"/>
        <v>0.80991227420470979</v>
      </c>
      <c r="BC102" s="20"/>
      <c r="BM102" s="20"/>
      <c r="BN102" s="21"/>
    </row>
    <row r="103" spans="1:66" x14ac:dyDescent="0.35">
      <c r="A103" t="s">
        <v>16</v>
      </c>
      <c r="B103" s="68">
        <f t="shared" si="44"/>
        <v>0.90469164578634031</v>
      </c>
      <c r="C103" s="69">
        <f t="shared" si="36"/>
        <v>0.84309564767813094</v>
      </c>
      <c r="D103" s="69">
        <f t="shared" si="36"/>
        <v>0.73303280247355307</v>
      </c>
      <c r="E103" s="69">
        <f t="shared" si="36"/>
        <v>0.5439849741267192</v>
      </c>
      <c r="F103" s="69">
        <f t="shared" si="36"/>
        <v>0.46256950870079094</v>
      </c>
      <c r="G103" s="69">
        <f t="shared" si="36"/>
        <v>0.46256950870079094</v>
      </c>
      <c r="H103" s="69">
        <f t="shared" si="36"/>
        <v>0.32114999923040516</v>
      </c>
      <c r="I103" s="69">
        <f t="shared" si="36"/>
        <v>0.25995216564279489</v>
      </c>
      <c r="J103" s="69">
        <f t="shared" si="36"/>
        <v>0.15566008716379506</v>
      </c>
      <c r="K103" s="70">
        <f t="shared" si="36"/>
        <v>0.11301108395352633</v>
      </c>
      <c r="M103" s="75">
        <f t="shared" si="37"/>
        <v>-1.5256792784836142</v>
      </c>
      <c r="N103" s="67">
        <f t="shared" si="38"/>
        <v>0.5426057859582496</v>
      </c>
      <c r="P103" s="68">
        <f t="shared" si="39"/>
        <v>0.51385035798760603</v>
      </c>
      <c r="Q103" s="69">
        <f t="shared" si="39"/>
        <v>0.50553056411733133</v>
      </c>
      <c r="R103" s="69">
        <f t="shared" si="39"/>
        <v>0.48059337169790728</v>
      </c>
      <c r="S103" s="69">
        <f t="shared" si="39"/>
        <v>0.40794775340937289</v>
      </c>
      <c r="T103" s="69">
        <f t="shared" si="39"/>
        <v>0.36525396347551431</v>
      </c>
      <c r="U103" s="69">
        <f t="shared" si="39"/>
        <v>0.36525396347551431</v>
      </c>
      <c r="V103" s="69">
        <f t="shared" si="39"/>
        <v>0.27521153896033157</v>
      </c>
      <c r="W103" s="69">
        <f t="shared" si="39"/>
        <v>0.23015365016077077</v>
      </c>
      <c r="X103" s="69">
        <f t="shared" si="39"/>
        <v>0.14517265856393261</v>
      </c>
      <c r="Y103" s="70">
        <f t="shared" si="39"/>
        <v>0.10752858190086248</v>
      </c>
      <c r="Z103" s="72">
        <f t="shared" si="40"/>
        <v>3.3964964037491439</v>
      </c>
      <c r="AA103" s="72"/>
      <c r="AB103" s="68">
        <f t="shared" si="41"/>
        <v>9.5308354213659685E-2</v>
      </c>
      <c r="AC103" s="69">
        <f t="shared" si="41"/>
        <v>0.15690435232186906</v>
      </c>
      <c r="AD103" s="69">
        <f t="shared" si="41"/>
        <v>-0.73303280247355307</v>
      </c>
      <c r="AE103" s="69">
        <f t="shared" si="41"/>
        <v>0.4560150258732808</v>
      </c>
      <c r="AF103" s="69">
        <f t="shared" si="41"/>
        <v>-0.46256950870079094</v>
      </c>
      <c r="AG103" s="69">
        <f t="shared" si="41"/>
        <v>-0.46256950870079094</v>
      </c>
      <c r="AH103" s="69">
        <f t="shared" si="41"/>
        <v>-0.32114999923040516</v>
      </c>
      <c r="AI103" s="69">
        <f t="shared" si="41"/>
        <v>-0.25995216564279489</v>
      </c>
      <c r="AJ103" s="69">
        <f t="shared" si="41"/>
        <v>-0.15566008716379506</v>
      </c>
      <c r="AK103" s="70">
        <f t="shared" si="41"/>
        <v>0.88698891604647367</v>
      </c>
      <c r="AL103" s="72">
        <f t="shared" si="45"/>
        <v>-0.79971742345684693</v>
      </c>
      <c r="AM103" s="72"/>
      <c r="AO103" s="68">
        <f t="shared" si="42"/>
        <v>1.7677680362996884E-2</v>
      </c>
      <c r="AP103" s="69">
        <f t="shared" si="42"/>
        <v>4.8699282545914012E-2</v>
      </c>
      <c r="AQ103" s="69">
        <f t="shared" si="42"/>
        <v>1.1180701215329949</v>
      </c>
      <c r="AR103" s="69">
        <f t="shared" si="42"/>
        <v>0.50974592232533467</v>
      </c>
      <c r="AS103" s="69">
        <f t="shared" si="42"/>
        <v>0.58581308288536926</v>
      </c>
      <c r="AT103" s="69">
        <f t="shared" si="42"/>
        <v>0.58581308288536926</v>
      </c>
      <c r="AU103" s="69">
        <f t="shared" si="42"/>
        <v>0.37475653235802453</v>
      </c>
      <c r="AV103" s="69">
        <f t="shared" si="42"/>
        <v>0.29360876256003487</v>
      </c>
      <c r="AW103" s="69">
        <f t="shared" si="42"/>
        <v>0.16690513885691222</v>
      </c>
      <c r="AX103" s="70">
        <f t="shared" si="42"/>
        <v>7.3166531472967176</v>
      </c>
      <c r="AY103" s="76">
        <f t="shared" si="46"/>
        <v>1.1017742753609667</v>
      </c>
      <c r="AZ103" s="70">
        <f t="shared" si="43"/>
        <v>0.64437648165375083</v>
      </c>
      <c r="BC103" s="20"/>
      <c r="BM103" s="20"/>
      <c r="BN103" s="21"/>
    </row>
    <row r="104" spans="1:66" x14ac:dyDescent="0.35">
      <c r="P104" s="72">
        <f t="shared" ref="P104:Y104" si="47">MAX(SUM(P95:P103),$Q$7)</f>
        <v>3.3687745445603188</v>
      </c>
      <c r="Q104" s="72">
        <f t="shared" si="47"/>
        <v>3.8520223113037635</v>
      </c>
      <c r="R104" s="72">
        <f t="shared" si="47"/>
        <v>4.0299440813223804</v>
      </c>
      <c r="S104" s="72">
        <f t="shared" si="47"/>
        <v>4.1562177520676169</v>
      </c>
      <c r="T104" s="72">
        <f t="shared" si="47"/>
        <v>4.1105247866880976</v>
      </c>
      <c r="U104" s="72">
        <f t="shared" si="47"/>
        <v>4.1105247866880976</v>
      </c>
      <c r="V104" s="72">
        <f t="shared" si="47"/>
        <v>3.8031621117882337</v>
      </c>
      <c r="W104" s="72">
        <f t="shared" si="47"/>
        <v>3.5378656812526739</v>
      </c>
      <c r="X104" s="72">
        <f t="shared" si="47"/>
        <v>2.7777539044155128</v>
      </c>
      <c r="Y104" s="72">
        <f t="shared" si="47"/>
        <v>2.2937413196350729</v>
      </c>
      <c r="AB104" s="72">
        <f>SUM(AB95:AB103)</f>
        <v>0.41384459892862124</v>
      </c>
      <c r="AC104" s="72">
        <f t="shared" ref="AC104:AK104" si="48">SUM(AC95:AC103)</f>
        <v>0.32342173455027257</v>
      </c>
      <c r="AD104" s="72">
        <f t="shared" si="48"/>
        <v>0.20272877952984081</v>
      </c>
      <c r="AE104" s="72">
        <f t="shared" si="48"/>
        <v>-5.3561671397502564E-2</v>
      </c>
      <c r="AF104" s="72">
        <f t="shared" si="48"/>
        <v>-0.18224757069018194</v>
      </c>
      <c r="AG104" s="72">
        <f t="shared" si="48"/>
        <v>-0.18224757069018205</v>
      </c>
      <c r="AH104" s="72">
        <f t="shared" si="48"/>
        <v>-0.42263714878694408</v>
      </c>
      <c r="AI104" s="72">
        <f t="shared" si="48"/>
        <v>-0.53124889553076526</v>
      </c>
      <c r="AJ104" s="72">
        <f t="shared" si="48"/>
        <v>-0.74742644997270302</v>
      </c>
      <c r="AK104" s="72">
        <f t="shared" si="48"/>
        <v>-0.88635519174485711</v>
      </c>
      <c r="AL104" s="77" cm="1">
        <f t="array" ref="AL104">MAX(ABS(AL95:AL103),ABS(AB104:AK104),ABS(C112:C114))</f>
        <v>3.1862171978837281</v>
      </c>
      <c r="AM104" s="72"/>
      <c r="AN104" t="s">
        <v>31</v>
      </c>
      <c r="AO104" s="81">
        <f>AVERAGE(AO95:AO103)</f>
        <v>0.32228973918809362</v>
      </c>
      <c r="AP104" s="82">
        <f t="shared" ref="AP104:AX104" si="49">AVERAGE(AP95:AP103)</f>
        <v>0.8756171462966611</v>
      </c>
      <c r="AQ104" s="82">
        <f t="shared" si="49"/>
        <v>0.65061929636850957</v>
      </c>
      <c r="AR104" s="82">
        <f t="shared" si="49"/>
        <v>0.57828689675668399</v>
      </c>
      <c r="AS104" s="82">
        <f t="shared" si="49"/>
        <v>0.69170781824608207</v>
      </c>
      <c r="AT104" s="82">
        <f t="shared" si="49"/>
        <v>0.86242575159724477</v>
      </c>
      <c r="AU104" s="82">
        <f t="shared" si="49"/>
        <v>0.71307136350660594</v>
      </c>
      <c r="AV104" s="82">
        <f t="shared" si="49"/>
        <v>0.67295213407497456</v>
      </c>
      <c r="AW104" s="82">
        <f t="shared" si="49"/>
        <v>1.1585421725836005</v>
      </c>
      <c r="AX104" s="83">
        <f t="shared" si="49"/>
        <v>1.0837302102266835</v>
      </c>
      <c r="AY104" s="72"/>
      <c r="BC104" s="43"/>
      <c r="BD104" s="58"/>
      <c r="BE104" s="58"/>
      <c r="BF104" s="58"/>
      <c r="BG104" s="58"/>
      <c r="BH104" s="58"/>
      <c r="BI104" s="58"/>
      <c r="BJ104" s="58"/>
      <c r="BK104" s="58"/>
      <c r="BL104" s="58"/>
      <c r="BM104" s="43"/>
      <c r="BN104" s="45"/>
    </row>
    <row r="105" spans="1:66" x14ac:dyDescent="0.35">
      <c r="A105" t="s">
        <v>17</v>
      </c>
      <c r="B105">
        <f t="shared" ref="B105:K105" si="50">IF(P104 &gt; 0,B76-MIN(MAX(AB104/P104,-$Q$5),$Q$5),0)</f>
        <v>-1.2287566886940289</v>
      </c>
      <c r="C105">
        <f t="shared" si="50"/>
        <v>-1.0690985902579924</v>
      </c>
      <c r="D105">
        <f t="shared" si="50"/>
        <v>-0.81265676154506583</v>
      </c>
      <c r="E105">
        <f t="shared" si="50"/>
        <v>-0.32595804598626643</v>
      </c>
      <c r="F105">
        <f t="shared" si="50"/>
        <v>-8.4008425528019584E-2</v>
      </c>
      <c r="G105">
        <f t="shared" si="50"/>
        <v>-8.4008425528019529E-2</v>
      </c>
      <c r="H105">
        <f t="shared" si="50"/>
        <v>0.42504185236542213</v>
      </c>
      <c r="I105">
        <f t="shared" si="50"/>
        <v>0.70662250619174616</v>
      </c>
      <c r="J105">
        <f t="shared" si="50"/>
        <v>1.3885024460965683</v>
      </c>
      <c r="K105">
        <f t="shared" si="50"/>
        <v>1.8455543581763094</v>
      </c>
      <c r="L105" s="72">
        <f>AVERAGE(B105:K105)</f>
        <v>7.6123422529065343E-2</v>
      </c>
      <c r="AM105" s="72"/>
      <c r="AN105" t="s">
        <v>32</v>
      </c>
      <c r="AO105" s="22">
        <f t="shared" ref="AO105:AX105" si="51">SUMSQ(AB95:AB103)/P104</f>
        <v>0.3160814200952774</v>
      </c>
      <c r="AP105" s="23">
        <f t="shared" si="51"/>
        <v>0.92922409029871145</v>
      </c>
      <c r="AQ105" s="23">
        <f t="shared" si="51"/>
        <v>0.66915452693807254</v>
      </c>
      <c r="AR105" s="23">
        <f t="shared" si="51"/>
        <v>0.55903265252756562</v>
      </c>
      <c r="AS105" s="23">
        <f t="shared" si="51"/>
        <v>0.71013426643731015</v>
      </c>
      <c r="AT105" s="23">
        <f t="shared" si="51"/>
        <v>0.87722119364618145</v>
      </c>
      <c r="AU105" s="23">
        <f t="shared" si="51"/>
        <v>0.72329588189833571</v>
      </c>
      <c r="AV105" s="23">
        <f t="shared" si="51"/>
        <v>0.72896051394152894</v>
      </c>
      <c r="AW105" s="23">
        <f t="shared" si="51"/>
        <v>1.0547443924026647</v>
      </c>
      <c r="AX105" s="24">
        <f t="shared" si="51"/>
        <v>0.64978579842968776</v>
      </c>
      <c r="BC105" s="22"/>
      <c r="BD105" s="23"/>
      <c r="BE105" s="23"/>
      <c r="BF105" s="23"/>
      <c r="BG105" s="23"/>
      <c r="BH105" s="23"/>
      <c r="BI105" s="23"/>
      <c r="BJ105" s="23"/>
      <c r="BK105" s="23"/>
      <c r="BL105" s="23"/>
      <c r="BM105" s="22"/>
      <c r="BN105" s="24"/>
    </row>
    <row r="106" spans="1:66" x14ac:dyDescent="0.35">
      <c r="A106" t="s">
        <v>18</v>
      </c>
      <c r="B106" s="40">
        <f t="shared" ref="B106:K106" si="52">B105-$L105</f>
        <v>-1.3048801112230941</v>
      </c>
      <c r="C106" s="41">
        <f t="shared" si="52"/>
        <v>-1.1452220127870576</v>
      </c>
      <c r="D106" s="41">
        <f t="shared" si="52"/>
        <v>-0.88878018407413117</v>
      </c>
      <c r="E106" s="41">
        <f t="shared" si="52"/>
        <v>-0.40208146851533177</v>
      </c>
      <c r="F106" s="41">
        <f t="shared" si="52"/>
        <v>-0.16013184805708491</v>
      </c>
      <c r="G106" s="41">
        <f t="shared" si="52"/>
        <v>-0.16013184805708486</v>
      </c>
      <c r="H106" s="41">
        <f t="shared" si="52"/>
        <v>0.34891842983635679</v>
      </c>
      <c r="I106" s="41">
        <f t="shared" si="52"/>
        <v>0.63049908366268081</v>
      </c>
      <c r="J106" s="41">
        <f t="shared" si="52"/>
        <v>1.312379023567503</v>
      </c>
      <c r="K106" s="42">
        <f t="shared" si="52"/>
        <v>1.769430935647244</v>
      </c>
      <c r="L106" s="72"/>
      <c r="AM106" s="72"/>
    </row>
    <row r="107" spans="1:66" x14ac:dyDescent="0.35">
      <c r="A107" t="s">
        <v>28</v>
      </c>
      <c r="B107" s="78">
        <f t="shared" ref="B107:K107" si="53">1/SQRT(P104)</f>
        <v>0.54483378046965492</v>
      </c>
      <c r="C107" s="79">
        <f t="shared" si="53"/>
        <v>0.50951339151343222</v>
      </c>
      <c r="D107" s="79">
        <f t="shared" si="53"/>
        <v>0.49813893738762083</v>
      </c>
      <c r="E107" s="79">
        <f t="shared" si="53"/>
        <v>0.49051337451402588</v>
      </c>
      <c r="F107" s="79">
        <f t="shared" si="53"/>
        <v>0.49323213541920818</v>
      </c>
      <c r="G107" s="79">
        <f t="shared" si="53"/>
        <v>0.49323213541920818</v>
      </c>
      <c r="H107" s="79">
        <f t="shared" si="53"/>
        <v>0.51277587111495981</v>
      </c>
      <c r="I107" s="79">
        <f t="shared" si="53"/>
        <v>0.53165429876677239</v>
      </c>
      <c r="J107" s="79">
        <f t="shared" si="53"/>
        <v>0.60000257833974413</v>
      </c>
      <c r="K107" s="80">
        <f t="shared" si="53"/>
        <v>0.66027945016767209</v>
      </c>
      <c r="L107" s="72"/>
      <c r="AB107">
        <v>1</v>
      </c>
      <c r="AC107">
        <v>2</v>
      </c>
      <c r="AD107">
        <v>3</v>
      </c>
      <c r="AE107">
        <v>4</v>
      </c>
      <c r="AF107">
        <v>5</v>
      </c>
      <c r="AG107">
        <v>6</v>
      </c>
      <c r="AH107">
        <v>7</v>
      </c>
      <c r="AI107">
        <v>8</v>
      </c>
      <c r="AJ107">
        <v>9</v>
      </c>
      <c r="AK107">
        <v>10</v>
      </c>
      <c r="AL107" s="4"/>
      <c r="AM107" t="s">
        <v>32</v>
      </c>
      <c r="BB107" t="e" cm="1">
        <f t="array" aca="1" ref="BB107" ca="1">UCON(A4:K13,,3)</f>
        <v>#NAME?</v>
      </c>
      <c r="BM107" s="16"/>
      <c r="BN107" s="16"/>
    </row>
    <row r="108" spans="1:66" x14ac:dyDescent="0.35">
      <c r="L108" s="72"/>
      <c r="AB108" s="60">
        <f>AB95</f>
        <v>0.19855757375592686</v>
      </c>
      <c r="AC108" s="61">
        <f t="shared" ref="AC108:AK108" si="54">AC95</f>
        <v>0.22157704734740413</v>
      </c>
      <c r="AD108" s="61">
        <f t="shared" si="54"/>
        <v>0.27029707247635892</v>
      </c>
      <c r="AE108" s="61">
        <f t="shared" si="54"/>
        <v>-0.61184914781264621</v>
      </c>
      <c r="AF108" s="61">
        <f t="shared" si="54"/>
        <v>0.46016109149348594</v>
      </c>
      <c r="AG108" s="61">
        <f t="shared" si="54"/>
        <v>0.46016109149348594</v>
      </c>
      <c r="AH108" s="61">
        <f t="shared" si="54"/>
        <v>0.64064866937946041</v>
      </c>
      <c r="AI108" s="61">
        <f t="shared" si="54"/>
        <v>-0.24559669734855882</v>
      </c>
      <c r="AJ108" s="61">
        <f t="shared" si="54"/>
        <v>-0.9588971918080833</v>
      </c>
      <c r="AK108" s="62">
        <f t="shared" si="54"/>
        <v>0.21387172701356738</v>
      </c>
      <c r="AL108" s="72">
        <f>SUM(AB108:AK108)</f>
        <v>0.64893123599040126</v>
      </c>
      <c r="AM108" s="65">
        <f t="shared" ref="AM108:AM116" si="55">SUMSQ(AB108:AK108)/Z95</f>
        <v>0.66247901418801824</v>
      </c>
      <c r="BC108" s="43"/>
      <c r="BD108" s="58"/>
      <c r="BE108" s="58"/>
      <c r="BF108" s="58"/>
      <c r="BG108" s="58"/>
      <c r="BH108" s="58"/>
      <c r="BI108" s="58"/>
      <c r="BJ108" s="58"/>
      <c r="BK108" s="58"/>
      <c r="BL108" s="58"/>
      <c r="BM108" s="43"/>
      <c r="BN108" s="45"/>
    </row>
    <row r="109" spans="1:66" x14ac:dyDescent="0.35">
      <c r="A109" t="s">
        <v>19</v>
      </c>
      <c r="B109">
        <f>B79+1</f>
        <v>4</v>
      </c>
      <c r="AB109" s="64">
        <f t="shared" ref="AB109:AK116" si="56">AB96</f>
        <v>0.35246294544512691</v>
      </c>
      <c r="AC109" s="65">
        <f t="shared" si="56"/>
        <v>-0.61020840183148617</v>
      </c>
      <c r="AD109" s="65">
        <f t="shared" si="56"/>
        <v>0.46652377352109342</v>
      </c>
      <c r="AE109" s="65">
        <f t="shared" si="56"/>
        <v>-0.35996014644984076</v>
      </c>
      <c r="AF109" s="65">
        <f t="shared" si="56"/>
        <v>-0.26177216101260647</v>
      </c>
      <c r="AG109" s="65">
        <f t="shared" si="56"/>
        <v>0.73822783898739353</v>
      </c>
      <c r="AH109" s="65">
        <f t="shared" si="56"/>
        <v>-3.8791495589721059E-2</v>
      </c>
      <c r="AI109" s="65">
        <f t="shared" si="56"/>
        <v>8.677623400179435E-2</v>
      </c>
      <c r="AJ109" s="65">
        <f t="shared" si="56"/>
        <v>0.36135698909709169</v>
      </c>
      <c r="AK109" s="66">
        <f t="shared" si="56"/>
        <v>-0.49684685109833338</v>
      </c>
      <c r="AL109" s="72">
        <f t="shared" ref="AL109:AL116" si="57">SUM(AB109:AK109)</f>
        <v>0.23776872507051205</v>
      </c>
      <c r="AM109" s="65">
        <f t="shared" si="55"/>
        <v>0.43229997850612933</v>
      </c>
      <c r="BC109" s="20"/>
      <c r="BM109" s="20"/>
      <c r="BN109" s="21"/>
    </row>
    <row r="110" spans="1:66" x14ac:dyDescent="0.35">
      <c r="AB110" s="64" t="str">
        <f t="shared" si="56"/>
        <v/>
      </c>
      <c r="AC110" s="65">
        <f t="shared" si="56"/>
        <v>-0.50345371496902258</v>
      </c>
      <c r="AD110" s="65">
        <f t="shared" si="56"/>
        <v>0.58702790773483748</v>
      </c>
      <c r="AE110" s="65">
        <f t="shared" si="56"/>
        <v>-0.21678378966961387</v>
      </c>
      <c r="AF110" s="65">
        <f t="shared" si="56"/>
        <v>0.88926531145669685</v>
      </c>
      <c r="AG110" s="65">
        <f t="shared" si="56"/>
        <v>-0.11073468854330315</v>
      </c>
      <c r="AH110" s="65">
        <f t="shared" si="56"/>
        <v>-0.88236333008612911</v>
      </c>
      <c r="AI110" s="65">
        <f t="shared" si="56"/>
        <v>1.2391360139287131</v>
      </c>
      <c r="AJ110" s="65">
        <f t="shared" si="56"/>
        <v>-0.51119955668456407</v>
      </c>
      <c r="AK110" s="66">
        <f t="shared" si="56"/>
        <v>-0.39004324683074632</v>
      </c>
      <c r="AL110" s="72">
        <f t="shared" si="57"/>
        <v>0.10085090633686833</v>
      </c>
      <c r="AM110" s="65">
        <f t="shared" si="55"/>
        <v>1.0330353594232207</v>
      </c>
      <c r="BC110" s="20"/>
      <c r="BM110" s="20"/>
      <c r="BN110" s="21"/>
    </row>
    <row r="111" spans="1:66" x14ac:dyDescent="0.35">
      <c r="B111" s="16" t="s">
        <v>22</v>
      </c>
      <c r="C111" s="16" t="s">
        <v>29</v>
      </c>
      <c r="AB111" s="64">
        <f t="shared" si="56"/>
        <v>-0.43818111479417587</v>
      </c>
      <c r="AC111" s="65">
        <f t="shared" si="56"/>
        <v>0.61348836442174726</v>
      </c>
      <c r="AD111" s="65">
        <f t="shared" si="56"/>
        <v>0.7154981283448385</v>
      </c>
      <c r="AE111" s="65">
        <f t="shared" si="56"/>
        <v>-7.3030221186373145E-2</v>
      </c>
      <c r="AF111" s="65">
        <f t="shared" si="56"/>
        <v>3.6009308230777859E-2</v>
      </c>
      <c r="AG111" s="65">
        <f t="shared" si="56"/>
        <v>3.6009308230777859E-2</v>
      </c>
      <c r="AH111" s="65">
        <f t="shared" si="56"/>
        <v>-0.74081908597821045</v>
      </c>
      <c r="AI111" s="65">
        <f t="shared" si="56"/>
        <v>0.37189029483883329</v>
      </c>
      <c r="AJ111" s="65">
        <f t="shared" si="56"/>
        <v>-0.40832952240883813</v>
      </c>
      <c r="AK111" s="66">
        <f t="shared" si="56"/>
        <v>-0.30689166474562402</v>
      </c>
      <c r="AL111" s="72">
        <f t="shared" si="57"/>
        <v>-0.19435620504624684</v>
      </c>
      <c r="AM111" s="65">
        <f t="shared" si="55"/>
        <v>0.46189432166214828</v>
      </c>
      <c r="BC111" s="20"/>
      <c r="BM111" s="20"/>
      <c r="BN111" s="21"/>
    </row>
    <row r="112" spans="1:66" x14ac:dyDescent="0.35">
      <c r="A112">
        <v>0</v>
      </c>
      <c r="B112" s="43">
        <f>B$25-SUM(B113:B114)</f>
        <v>33.560243906039666</v>
      </c>
      <c r="C112" s="45">
        <f>B$22-B112</f>
        <v>-0.56024390603966623</v>
      </c>
      <c r="AB112" s="64">
        <f t="shared" si="56"/>
        <v>-0.35247962441851621</v>
      </c>
      <c r="AC112" s="65">
        <f t="shared" si="56"/>
        <v>-0.29665599388658093</v>
      </c>
      <c r="AD112" s="65">
        <f t="shared" si="56"/>
        <v>-0.18824684282420456</v>
      </c>
      <c r="AE112" s="65">
        <f t="shared" si="56"/>
        <v>1.0290767640576226</v>
      </c>
      <c r="AF112" s="65">
        <f t="shared" si="56"/>
        <v>-0.86262786123803803</v>
      </c>
      <c r="AG112" s="65">
        <f t="shared" si="56"/>
        <v>1.137372138761962</v>
      </c>
      <c r="AH112" s="65">
        <f t="shared" si="56"/>
        <v>0.35150099451746408</v>
      </c>
      <c r="AI112" s="65">
        <f t="shared" si="56"/>
        <v>-0.54398592785368749</v>
      </c>
      <c r="AJ112" s="65">
        <f t="shared" si="56"/>
        <v>-0.34665444201018564</v>
      </c>
      <c r="AK112" s="66">
        <f t="shared" si="56"/>
        <v>-0.25826295965093754</v>
      </c>
      <c r="AL112" s="72">
        <f t="shared" si="57"/>
        <v>-0.33096375454510174</v>
      </c>
      <c r="AM112" s="65">
        <f t="shared" si="55"/>
        <v>0.90995664690025635</v>
      </c>
      <c r="BC112" s="20"/>
      <c r="BM112" s="20"/>
      <c r="BN112" s="21"/>
    </row>
    <row r="113" spans="1:66" x14ac:dyDescent="0.35">
      <c r="A113">
        <v>1</v>
      </c>
      <c r="B113" s="20">
        <f>SUM(F82:O90)</f>
        <v>33.813782802116272</v>
      </c>
      <c r="C113" s="21">
        <f>B$23-B113</f>
        <v>3.1862171978837281</v>
      </c>
      <c r="AB113" s="64">
        <f t="shared" si="56"/>
        <v>0.74287762354261178</v>
      </c>
      <c r="AC113" s="65">
        <f t="shared" si="56"/>
        <v>0.80215629109416664</v>
      </c>
      <c r="AD113" s="65">
        <f t="shared" si="56"/>
        <v>-8.4801955779065796E-2</v>
      </c>
      <c r="AE113" s="65">
        <f t="shared" si="56"/>
        <v>0.13383269700093281</v>
      </c>
      <c r="AF113" s="65">
        <f t="shared" si="56"/>
        <v>-0.76101307806252005</v>
      </c>
      <c r="AG113" s="65">
        <f t="shared" si="56"/>
        <v>-0.76101307806252005</v>
      </c>
      <c r="AH113" s="65">
        <f t="shared" si="56"/>
        <v>0.43995377551089565</v>
      </c>
      <c r="AI113" s="65">
        <f t="shared" si="56"/>
        <v>-0.46511590635342515</v>
      </c>
      <c r="AJ113" s="65">
        <f t="shared" si="56"/>
        <v>-0.29108701402444698</v>
      </c>
      <c r="AK113" s="66">
        <f t="shared" si="56"/>
        <v>-0.21519535723262986</v>
      </c>
      <c r="AL113" s="72">
        <f t="shared" si="57"/>
        <v>-0.45940600236600093</v>
      </c>
      <c r="AM113" s="65">
        <f t="shared" si="55"/>
        <v>0.69315194977788208</v>
      </c>
      <c r="BC113" s="20"/>
      <c r="BM113" s="20"/>
      <c r="BN113" s="21"/>
    </row>
    <row r="114" spans="1:66" x14ac:dyDescent="0.35">
      <c r="A114">
        <v>2</v>
      </c>
      <c r="B114" s="22">
        <f>SUM(Q82:Z90)</f>
        <v>21.625973291844062</v>
      </c>
      <c r="C114" s="24">
        <f>B$24-B114</f>
        <v>-2.6259732918440619</v>
      </c>
      <c r="AB114" s="64">
        <f t="shared" si="56"/>
        <v>-0.15108355161290787</v>
      </c>
      <c r="AC114" s="65">
        <f t="shared" si="56"/>
        <v>0.9106060003225922</v>
      </c>
      <c r="AD114" s="65">
        <f t="shared" si="56"/>
        <v>-0.97408408594981288</v>
      </c>
      <c r="AE114" s="65">
        <f t="shared" si="56"/>
        <v>0.24062804254238612</v>
      </c>
      <c r="AF114" s="65">
        <f t="shared" si="56"/>
        <v>0.34019797237754135</v>
      </c>
      <c r="AG114" s="65">
        <f t="shared" si="56"/>
        <v>-0.65980202762245865</v>
      </c>
      <c r="AH114" s="65">
        <f t="shared" si="56"/>
        <v>-0.47571911693198699</v>
      </c>
      <c r="AI114" s="65">
        <f t="shared" si="56"/>
        <v>-0.39142935245262606</v>
      </c>
      <c r="AJ114" s="65">
        <f t="shared" si="56"/>
        <v>0.75899668293188771</v>
      </c>
      <c r="AK114" s="66">
        <f t="shared" si="56"/>
        <v>-0.17695873728437947</v>
      </c>
      <c r="AL114" s="72">
        <f t="shared" si="57"/>
        <v>-0.57864817367976462</v>
      </c>
      <c r="AM114" s="65">
        <f t="shared" si="55"/>
        <v>0.84608465175832615</v>
      </c>
      <c r="BC114" s="20"/>
      <c r="BM114" s="20"/>
      <c r="BN114" s="21"/>
    </row>
    <row r="115" spans="1:66" x14ac:dyDescent="0.35">
      <c r="AB115" s="64">
        <f t="shared" si="56"/>
        <v>-3.3617607203104027E-2</v>
      </c>
      <c r="AC115" s="65">
        <f t="shared" si="56"/>
        <v>-0.97099221027041704</v>
      </c>
      <c r="AD115" s="65">
        <f t="shared" si="56"/>
        <v>0.14354758447934879</v>
      </c>
      <c r="AE115" s="65">
        <f t="shared" si="56"/>
        <v>-0.65149089575325092</v>
      </c>
      <c r="AF115" s="65">
        <f t="shared" si="56"/>
        <v>0.44010135476527168</v>
      </c>
      <c r="AG115" s="65">
        <f t="shared" si="56"/>
        <v>-0.55989864523472832</v>
      </c>
      <c r="AH115" s="65">
        <f t="shared" si="56"/>
        <v>0.60410243962168853</v>
      </c>
      <c r="AI115" s="65">
        <f t="shared" si="56"/>
        <v>-0.3229713886490137</v>
      </c>
      <c r="AJ115" s="65">
        <f t="shared" si="56"/>
        <v>0.80404769209823057</v>
      </c>
      <c r="AK115" s="66">
        <f t="shared" si="56"/>
        <v>-0.14301701796224731</v>
      </c>
      <c r="AL115" s="72">
        <f t="shared" si="57"/>
        <v>-0.69018869410822203</v>
      </c>
      <c r="AM115" s="65">
        <f t="shared" si="55"/>
        <v>0.80991227420470979</v>
      </c>
      <c r="BC115" s="20"/>
      <c r="BM115" s="20"/>
      <c r="BN115" s="21"/>
    </row>
    <row r="116" spans="1:66" x14ac:dyDescent="0.35">
      <c r="AB116" s="68">
        <f t="shared" si="56"/>
        <v>9.5308354213659685E-2</v>
      </c>
      <c r="AC116" s="69">
        <f t="shared" si="56"/>
        <v>0.15690435232186906</v>
      </c>
      <c r="AD116" s="69">
        <f t="shared" si="56"/>
        <v>-0.73303280247355307</v>
      </c>
      <c r="AE116" s="69">
        <f t="shared" si="56"/>
        <v>0.4560150258732808</v>
      </c>
      <c r="AF116" s="69">
        <f t="shared" si="56"/>
        <v>-0.46256950870079094</v>
      </c>
      <c r="AG116" s="69">
        <f t="shared" si="56"/>
        <v>-0.46256950870079094</v>
      </c>
      <c r="AH116" s="69">
        <f t="shared" si="56"/>
        <v>-0.32114999923040516</v>
      </c>
      <c r="AI116" s="69">
        <f t="shared" si="56"/>
        <v>-0.25995216564279489</v>
      </c>
      <c r="AJ116" s="69">
        <f t="shared" si="56"/>
        <v>-0.15566008716379506</v>
      </c>
      <c r="AK116" s="70">
        <f t="shared" si="56"/>
        <v>0.88698891604647367</v>
      </c>
      <c r="AL116" s="72">
        <f t="shared" si="57"/>
        <v>-0.79971742345684693</v>
      </c>
      <c r="AM116" s="65">
        <f t="shared" si="55"/>
        <v>0.64437648165375083</v>
      </c>
      <c r="BC116" s="20"/>
      <c r="BM116" s="20"/>
      <c r="BN116" s="21"/>
    </row>
    <row r="117" spans="1:66" x14ac:dyDescent="0.35">
      <c r="AB117" s="72">
        <f>SUM(AB108:AB116)</f>
        <v>0.41384459892862124</v>
      </c>
      <c r="AC117" s="72">
        <f t="shared" ref="AC117:AK117" si="58">SUM(AC108:AC116)</f>
        <v>0.32342173455027257</v>
      </c>
      <c r="AD117" s="72">
        <f t="shared" si="58"/>
        <v>0.20272877952984081</v>
      </c>
      <c r="AE117" s="72">
        <f t="shared" si="58"/>
        <v>-5.3561671397502564E-2</v>
      </c>
      <c r="AF117" s="72">
        <f t="shared" si="58"/>
        <v>-0.18224757069018194</v>
      </c>
      <c r="AG117" s="72">
        <f t="shared" si="58"/>
        <v>-0.18224757069018205</v>
      </c>
      <c r="AH117" s="72">
        <f t="shared" si="58"/>
        <v>-0.42263714878694408</v>
      </c>
      <c r="AI117" s="72">
        <f t="shared" si="58"/>
        <v>-0.53124889553076526</v>
      </c>
      <c r="AJ117" s="72">
        <f t="shared" si="58"/>
        <v>-0.74742644997270302</v>
      </c>
      <c r="AK117" s="72">
        <f t="shared" si="58"/>
        <v>-0.88635519174485711</v>
      </c>
      <c r="AL117" s="72"/>
      <c r="BC117" s="43"/>
      <c r="BD117" s="58"/>
      <c r="BE117" s="58"/>
      <c r="BF117" s="58"/>
      <c r="BG117" s="58"/>
      <c r="BH117" s="58"/>
      <c r="BI117" s="58"/>
      <c r="BJ117" s="58"/>
      <c r="BK117" s="58"/>
      <c r="BL117" s="58"/>
      <c r="BM117" s="43"/>
      <c r="BN117" s="45"/>
    </row>
    <row r="118" spans="1:66" x14ac:dyDescent="0.35">
      <c r="AA118" t="s">
        <v>32</v>
      </c>
      <c r="AB118" s="65">
        <f>SUMSQ(AB95:AB103)/P104</f>
        <v>0.3160814200952774</v>
      </c>
      <c r="AC118" s="65">
        <f t="shared" ref="AC118:AK118" si="59">SUMSQ(AC95:AC103)/Q104</f>
        <v>0.92922409029871145</v>
      </c>
      <c r="AD118" s="65">
        <f t="shared" si="59"/>
        <v>0.66915452693807254</v>
      </c>
      <c r="AE118" s="65">
        <f t="shared" si="59"/>
        <v>0.55903265252756562</v>
      </c>
      <c r="AF118" s="65">
        <f t="shared" si="59"/>
        <v>0.71013426643731015</v>
      </c>
      <c r="AG118" s="65">
        <f t="shared" si="59"/>
        <v>0.87722119364618145</v>
      </c>
      <c r="AH118" s="65">
        <f t="shared" si="59"/>
        <v>0.72329588189833571</v>
      </c>
      <c r="AI118" s="65">
        <f t="shared" si="59"/>
        <v>0.72896051394152894</v>
      </c>
      <c r="AJ118" s="65">
        <f t="shared" si="59"/>
        <v>1.0547443924026647</v>
      </c>
      <c r="AK118" s="65">
        <f t="shared" si="59"/>
        <v>0.64978579842968776</v>
      </c>
      <c r="BC118" s="22"/>
      <c r="BD118" s="23"/>
      <c r="BE118" s="23"/>
      <c r="BF118" s="23"/>
      <c r="BG118" s="23"/>
      <c r="BH118" s="23"/>
      <c r="BI118" s="23"/>
      <c r="BJ118" s="23"/>
      <c r="BK118" s="23"/>
      <c r="BL118" s="23"/>
      <c r="BM118" s="22"/>
      <c r="BN118" s="24"/>
    </row>
    <row r="120" spans="1:66" x14ac:dyDescent="0.35">
      <c r="AB120">
        <v>1</v>
      </c>
      <c r="AC120">
        <v>2</v>
      </c>
      <c r="AD120">
        <v>3</v>
      </c>
      <c r="AE120">
        <v>4</v>
      </c>
      <c r="AF120">
        <v>5</v>
      </c>
      <c r="AG120">
        <v>6</v>
      </c>
      <c r="AH120">
        <v>7</v>
      </c>
      <c r="AI120">
        <v>8</v>
      </c>
      <c r="AJ120">
        <v>9</v>
      </c>
      <c r="AK120">
        <v>10</v>
      </c>
      <c r="AL120" s="4"/>
      <c r="AM120" t="s">
        <v>31</v>
      </c>
      <c r="AN120" s="72"/>
      <c r="AO120" s="72"/>
      <c r="AP120" s="72"/>
    </row>
    <row r="121" spans="1:66" x14ac:dyDescent="0.35">
      <c r="AB121" s="60">
        <f>IFERROR(AB95/SQRT(P95),"")</f>
        <v>0.46624956035296145</v>
      </c>
      <c r="AC121" s="61">
        <f t="shared" ref="AC121:AK129" si="60">IFERROR(AC95/SQRT(Q95),"")</f>
        <v>0.49537475914970053</v>
      </c>
      <c r="AD121" s="61">
        <f t="shared" si="60"/>
        <v>0.55402752568187685</v>
      </c>
      <c r="AE121" s="61">
        <f t="shared" si="60"/>
        <v>-1.0810121539580952</v>
      </c>
      <c r="AF121" s="61">
        <f t="shared" si="60"/>
        <v>0.76282680803888792</v>
      </c>
      <c r="AG121" s="61">
        <f t="shared" si="60"/>
        <v>0.76282680803888792</v>
      </c>
      <c r="AH121" s="61">
        <f t="shared" si="60"/>
        <v>0.95527364847983609</v>
      </c>
      <c r="AI121" s="61">
        <f t="shared" si="60"/>
        <v>-0.35213317519237913</v>
      </c>
      <c r="AJ121" s="61">
        <f t="shared" si="60"/>
        <v>-1.3325562854320034</v>
      </c>
      <c r="AK121" s="62">
        <f t="shared" si="60"/>
        <v>0.30422032996122061</v>
      </c>
      <c r="AL121" s="4"/>
      <c r="AM121" s="65">
        <f t="shared" ref="AM121:AM129" si="61">SUMSQ(AB121:AK121)/COUNT(AB121:AK121)</f>
        <v>0.60069298384329506</v>
      </c>
      <c r="AN121" s="72"/>
      <c r="AO121" s="72"/>
      <c r="AP121" s="72"/>
    </row>
    <row r="122" spans="1:66" x14ac:dyDescent="0.35">
      <c r="AB122" s="64">
        <f t="shared" ref="AB122:AB129" si="62">IFERROR(AB96/SQRT(P96),"")</f>
        <v>0.64690244312251022</v>
      </c>
      <c r="AC122" s="65">
        <f t="shared" si="60"/>
        <v>-1.076351198289484</v>
      </c>
      <c r="AD122" s="65">
        <f t="shared" si="60"/>
        <v>0.7695817097513471</v>
      </c>
      <c r="AE122" s="65">
        <f t="shared" si="60"/>
        <v>-0.53687696399516316</v>
      </c>
      <c r="AF122" s="65">
        <f t="shared" si="60"/>
        <v>-0.37702752925708355</v>
      </c>
      <c r="AG122" s="65">
        <f t="shared" si="60"/>
        <v>1.0632613379724869</v>
      </c>
      <c r="AH122" s="65">
        <f t="shared" si="60"/>
        <v>-5.3902453506508206E-2</v>
      </c>
      <c r="AI122" s="65">
        <f t="shared" si="60"/>
        <v>0.1209569914310889</v>
      </c>
      <c r="AJ122" s="65">
        <f t="shared" si="60"/>
        <v>0.53928185713448151</v>
      </c>
      <c r="AK122" s="66">
        <f t="shared" si="60"/>
        <v>-0.80172653134549055</v>
      </c>
      <c r="AL122" s="4"/>
      <c r="AM122" s="65">
        <f t="shared" si="61"/>
        <v>0.46813084068420646</v>
      </c>
      <c r="AN122" s="72"/>
      <c r="AO122" s="72"/>
      <c r="AP122" s="72"/>
    </row>
    <row r="123" spans="1:66" x14ac:dyDescent="0.35">
      <c r="AB123" s="64" t="str">
        <f t="shared" si="62"/>
        <v/>
      </c>
      <c r="AC123" s="65">
        <f t="shared" si="60"/>
        <v>-0.81255646832079786</v>
      </c>
      <c r="AD123" s="65">
        <f t="shared" si="60"/>
        <v>0.89754339822710238</v>
      </c>
      <c r="AE123" s="65">
        <f t="shared" si="60"/>
        <v>-0.30857193069969535</v>
      </c>
      <c r="AF123" s="65">
        <f t="shared" si="60"/>
        <v>1.2426070665037223</v>
      </c>
      <c r="AG123" s="65">
        <f t="shared" si="60"/>
        <v>-0.15473414370071015</v>
      </c>
      <c r="AH123" s="65">
        <f t="shared" si="60"/>
        <v>-1.2339802282896644</v>
      </c>
      <c r="AI123" s="65">
        <f t="shared" si="60"/>
        <v>1.7736090860339913</v>
      </c>
      <c r="AJ123" s="65">
        <f t="shared" si="60"/>
        <v>-0.81693112023929115</v>
      </c>
      <c r="AK123" s="66">
        <f t="shared" si="60"/>
        <v>-0.68782821418591933</v>
      </c>
      <c r="AL123" s="4"/>
      <c r="AM123" s="65">
        <f t="shared" si="61"/>
        <v>0.99310492006625495</v>
      </c>
      <c r="AN123" s="72"/>
      <c r="AO123" s="72"/>
      <c r="AP123" s="72"/>
    </row>
    <row r="124" spans="1:66" x14ac:dyDescent="0.35">
      <c r="AB124" s="64">
        <f t="shared" si="62"/>
        <v>-0.67905143528852652</v>
      </c>
      <c r="AC124" s="65">
        <f t="shared" si="60"/>
        <v>0.92592552252369675</v>
      </c>
      <c r="AD124" s="65">
        <f t="shared" si="60"/>
        <v>1.037680451357549</v>
      </c>
      <c r="AE124" s="65">
        <f t="shared" si="60"/>
        <v>-0.10168027424443879</v>
      </c>
      <c r="AF124" s="65">
        <f t="shared" si="60"/>
        <v>5.0031096445163785E-2</v>
      </c>
      <c r="AG124" s="65">
        <f t="shared" si="60"/>
        <v>5.0031096445163785E-2</v>
      </c>
      <c r="AH124" s="65">
        <f t="shared" si="60"/>
        <v>-1.0661967796261267</v>
      </c>
      <c r="AI124" s="65">
        <f t="shared" si="60"/>
        <v>0.55755710040018958</v>
      </c>
      <c r="AJ124" s="65">
        <f t="shared" si="60"/>
        <v>-0.70752055724199181</v>
      </c>
      <c r="AK124" s="66">
        <f t="shared" si="60"/>
        <v>-0.59611716587589259</v>
      </c>
      <c r="AL124" s="4"/>
      <c r="AM124" s="65">
        <f t="shared" si="61"/>
        <v>0.47141612510149455</v>
      </c>
      <c r="AN124" s="72"/>
      <c r="AO124" s="72"/>
      <c r="AP124" s="72"/>
    </row>
    <row r="125" spans="1:66" x14ac:dyDescent="0.35">
      <c r="AB125" s="64">
        <f t="shared" si="62"/>
        <v>-0.52406994645243588</v>
      </c>
      <c r="AC125" s="65">
        <f t="shared" si="60"/>
        <v>-0.43195223577914715</v>
      </c>
      <c r="AD125" s="65">
        <f t="shared" si="60"/>
        <v>-0.26629001549105485</v>
      </c>
      <c r="AE125" s="65">
        <f t="shared" si="60"/>
        <v>1.4294588207968708</v>
      </c>
      <c r="AF125" s="65">
        <f t="shared" si="60"/>
        <v>-1.2095725995264572</v>
      </c>
      <c r="AG125" s="65">
        <f t="shared" si="60"/>
        <v>1.5948176917643579</v>
      </c>
      <c r="AH125" s="65">
        <f t="shared" si="60"/>
        <v>0.52240330934751267</v>
      </c>
      <c r="AI125" s="65">
        <f t="shared" si="60"/>
        <v>-0.85169705850930932</v>
      </c>
      <c r="AJ125" s="65">
        <f t="shared" si="60"/>
        <v>-0.64050940999195227</v>
      </c>
      <c r="AK125" s="66">
        <f t="shared" si="60"/>
        <v>-0.5398564039024315</v>
      </c>
      <c r="AL125" s="4"/>
      <c r="AM125" s="65">
        <f t="shared" si="61"/>
        <v>0.82819946171766023</v>
      </c>
      <c r="AN125" s="72"/>
      <c r="AO125" s="72"/>
      <c r="AP125" s="72"/>
    </row>
    <row r="126" spans="1:66" x14ac:dyDescent="0.35">
      <c r="AB126" s="64">
        <f t="shared" si="62"/>
        <v>1.0685316557298155</v>
      </c>
      <c r="AC126" s="65">
        <f t="shared" si="60"/>
        <v>1.136970101684208</v>
      </c>
      <c r="AD126" s="65">
        <f t="shared" si="60"/>
        <v>-0.11818421575611894</v>
      </c>
      <c r="AE126" s="65">
        <f t="shared" si="60"/>
        <v>0.18756480058724778</v>
      </c>
      <c r="AF126" s="65">
        <f t="shared" si="60"/>
        <v>-1.0892162321514494</v>
      </c>
      <c r="AG126" s="65">
        <f t="shared" si="60"/>
        <v>-1.0892162321514494</v>
      </c>
      <c r="AH126" s="65">
        <f t="shared" si="60"/>
        <v>0.68247464507469258</v>
      </c>
      <c r="AI126" s="65">
        <f t="shared" si="60"/>
        <v>-0.76808747300939195</v>
      </c>
      <c r="AJ126" s="65">
        <f t="shared" si="60"/>
        <v>-0.57810803191312066</v>
      </c>
      <c r="AK126" s="66">
        <f t="shared" si="60"/>
        <v>-0.48740638911842915</v>
      </c>
      <c r="AL126" s="4"/>
      <c r="AM126" s="65">
        <f t="shared" si="61"/>
        <v>0.64838968675378306</v>
      </c>
      <c r="AN126" s="72"/>
      <c r="AO126" s="72"/>
      <c r="AP126" s="72"/>
    </row>
    <row r="127" spans="1:66" x14ac:dyDescent="0.35">
      <c r="AB127" s="64">
        <f t="shared" si="62"/>
        <v>-0.21229102840321079</v>
      </c>
      <c r="AC127" s="65">
        <f t="shared" si="60"/>
        <v>1.2695943136088215</v>
      </c>
      <c r="AD127" s="65">
        <f t="shared" si="60"/>
        <v>-1.3529485668026719</v>
      </c>
      <c r="AE127" s="65">
        <f t="shared" si="60"/>
        <v>0.34455245642816934</v>
      </c>
      <c r="AF127" s="65">
        <f t="shared" si="60"/>
        <v>0.50329726006048403</v>
      </c>
      <c r="AG127" s="65">
        <f t="shared" si="60"/>
        <v>-0.97612737184749243</v>
      </c>
      <c r="AH127" s="65">
        <f t="shared" si="60"/>
        <v>-0.77933617222660478</v>
      </c>
      <c r="AI127" s="65">
        <f t="shared" si="60"/>
        <v>-0.68932528307254348</v>
      </c>
      <c r="AJ127" s="65">
        <f t="shared" si="60"/>
        <v>1.6350950553593839</v>
      </c>
      <c r="AK127" s="66">
        <f t="shared" si="60"/>
        <v>-0.43783559485050694</v>
      </c>
      <c r="AL127" s="4"/>
      <c r="AM127" s="65">
        <f t="shared" si="61"/>
        <v>0.87600262629893833</v>
      </c>
      <c r="AN127" s="72"/>
      <c r="AO127" s="72"/>
      <c r="AP127" s="72"/>
    </row>
    <row r="128" spans="1:66" x14ac:dyDescent="0.35">
      <c r="AB128" s="64">
        <f t="shared" si="62"/>
        <v>-4.6704058873820599E-2</v>
      </c>
      <c r="AC128" s="65">
        <f t="shared" si="60"/>
        <v>-1.3487725624897624</v>
      </c>
      <c r="AD128" s="65">
        <f t="shared" si="60"/>
        <v>0.20146578403893015</v>
      </c>
      <c r="AE128" s="65">
        <f t="shared" si="60"/>
        <v>-0.96706101794089228</v>
      </c>
      <c r="AF128" s="65">
        <f t="shared" si="60"/>
        <v>0.68276009419165484</v>
      </c>
      <c r="AG128" s="65">
        <f t="shared" si="60"/>
        <v>-0.86861003180081187</v>
      </c>
      <c r="AH128" s="65">
        <f t="shared" si="60"/>
        <v>1.0592015938453918</v>
      </c>
      <c r="AI128" s="65">
        <f t="shared" si="60"/>
        <v>-0.61421280957678437</v>
      </c>
      <c r="AJ128" s="65">
        <f t="shared" si="60"/>
        <v>1.8993378857038283</v>
      </c>
      <c r="AK128" s="66">
        <f t="shared" si="60"/>
        <v>-0.39042290369587968</v>
      </c>
      <c r="AL128" s="4"/>
      <c r="AM128" s="65">
        <f t="shared" si="61"/>
        <v>0.92768887422184265</v>
      </c>
      <c r="AN128" s="72"/>
      <c r="AO128" s="72"/>
      <c r="AP128" s="72"/>
    </row>
    <row r="129" spans="27:42" x14ac:dyDescent="0.35">
      <c r="AB129" s="68">
        <f t="shared" si="62"/>
        <v>0.13295743816348479</v>
      </c>
      <c r="AC129" s="69">
        <f t="shared" si="60"/>
        <v>0.22067913935375497</v>
      </c>
      <c r="AD129" s="69">
        <f t="shared" si="60"/>
        <v>-1.0573883494407319</v>
      </c>
      <c r="AE129" s="69">
        <f t="shared" si="60"/>
        <v>0.7139649307391327</v>
      </c>
      <c r="AF129" s="69">
        <f t="shared" si="60"/>
        <v>-0.76538427138619014</v>
      </c>
      <c r="AG129" s="69">
        <f t="shared" si="60"/>
        <v>-0.76538427138619014</v>
      </c>
      <c r="AH129" s="69">
        <f t="shared" si="60"/>
        <v>-0.61217361292204076</v>
      </c>
      <c r="AI129" s="69">
        <f t="shared" si="60"/>
        <v>-0.54185677310525038</v>
      </c>
      <c r="AJ129" s="69">
        <f t="shared" si="60"/>
        <v>-0.40854025365551461</v>
      </c>
      <c r="AK129" s="70">
        <f t="shared" si="60"/>
        <v>2.7049312648007744</v>
      </c>
      <c r="AL129" s="4"/>
      <c r="AM129" s="65">
        <f t="shared" si="61"/>
        <v>1.1017742753609667</v>
      </c>
      <c r="AN129" s="72"/>
      <c r="AO129" s="72"/>
      <c r="AP129" s="72"/>
    </row>
    <row r="130" spans="27:42" x14ac:dyDescent="0.35">
      <c r="AL130" s="72"/>
      <c r="AM130" s="72"/>
      <c r="AN130" s="72"/>
      <c r="AO130" s="72"/>
      <c r="AP130" s="72"/>
    </row>
    <row r="131" spans="27:42" x14ac:dyDescent="0.35">
      <c r="AA131" t="s">
        <v>31</v>
      </c>
      <c r="AB131" s="65">
        <f>SUMSQ(AB121:AB129)/COUNT(AB121:AB129)</f>
        <v>0.32228973918809362</v>
      </c>
      <c r="AC131" s="65">
        <f t="shared" ref="AC131:AK131" si="63">SUMSQ(AC121:AC129)/COUNT(AC121:AC129)</f>
        <v>0.87561714629666132</v>
      </c>
      <c r="AD131" s="65">
        <f t="shared" si="63"/>
        <v>0.65061929636850957</v>
      </c>
      <c r="AE131" s="65">
        <f t="shared" si="63"/>
        <v>0.57828689675668399</v>
      </c>
      <c r="AF131" s="65">
        <f t="shared" si="63"/>
        <v>0.69170781824608207</v>
      </c>
      <c r="AG131" s="65">
        <f t="shared" si="63"/>
        <v>0.86242575159724466</v>
      </c>
      <c r="AH131" s="65">
        <f t="shared" si="63"/>
        <v>0.71307136350660605</v>
      </c>
      <c r="AI131" s="65">
        <f t="shared" si="63"/>
        <v>0.67295213407497456</v>
      </c>
      <c r="AJ131" s="65">
        <f t="shared" si="63"/>
        <v>1.1585421725836005</v>
      </c>
      <c r="AK131" s="65">
        <f t="shared" si="63"/>
        <v>1.0837302102266833</v>
      </c>
      <c r="AM131" s="72"/>
      <c r="AN131" s="72"/>
      <c r="AO131" s="72"/>
      <c r="AP131" s="72"/>
    </row>
    <row r="132" spans="27:42" x14ac:dyDescent="0.35">
      <c r="AM132" s="72"/>
      <c r="AN132" s="72"/>
      <c r="AO132" s="72"/>
      <c r="AP132" s="72"/>
    </row>
    <row r="133" spans="27:42" x14ac:dyDescent="0.35">
      <c r="AM133" s="72"/>
      <c r="AN133" s="72"/>
      <c r="AO133" s="72"/>
      <c r="AP133" s="72"/>
    </row>
    <row r="134" spans="27:42" x14ac:dyDescent="0.35">
      <c r="AM134" s="72"/>
      <c r="AN134" s="72"/>
      <c r="AO134" s="72"/>
      <c r="AP134" s="72"/>
    </row>
    <row r="135" spans="27:42" x14ac:dyDescent="0.35">
      <c r="AM135" s="72"/>
      <c r="AN135" s="72"/>
      <c r="AO135" s="72"/>
      <c r="AP135" s="72"/>
    </row>
    <row r="136" spans="27:42" x14ac:dyDescent="0.35">
      <c r="AM136" s="72"/>
      <c r="AN136" s="72"/>
      <c r="AO136" s="72"/>
      <c r="AP136" s="72"/>
    </row>
    <row r="137" spans="27:42" x14ac:dyDescent="0.35">
      <c r="AM137" s="72"/>
      <c r="AN137" s="72"/>
      <c r="AO137" s="72"/>
      <c r="AP137" s="72"/>
    </row>
    <row r="138" spans="27:42" x14ac:dyDescent="0.35">
      <c r="AM138" s="72"/>
      <c r="AN138" s="72"/>
      <c r="AO138" s="72"/>
      <c r="AP138" s="72"/>
    </row>
    <row r="139" spans="27:42" x14ac:dyDescent="0.35">
      <c r="AM139" s="72"/>
      <c r="AN139" s="72"/>
      <c r="AO139" s="72"/>
      <c r="AP139" s="72"/>
    </row>
  </sheetData>
  <mergeCells count="7">
    <mergeCell ref="B3:K3"/>
    <mergeCell ref="F20:O20"/>
    <mergeCell ref="Q20:Z20"/>
    <mergeCell ref="F50:O50"/>
    <mergeCell ref="Q50:Z50"/>
    <mergeCell ref="F80:O80"/>
    <mergeCell ref="Q80:Z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2023-04-05T08:57:50Z</dcterms:created>
  <dcterms:modified xsi:type="dcterms:W3CDTF">2023-04-05T09:01:50Z</dcterms:modified>
</cp:coreProperties>
</file>