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1DE03A9-A867-4CA1-8BA1-61D65E5C2A34}" xr6:coauthVersionLast="47" xr6:coauthVersionMax="47" xr10:uidLastSave="{00000000-0000-0000-0000-000000000000}"/>
  <bookViews>
    <workbookView xWindow="-110" yWindow="-110" windowWidth="19420" windowHeight="10300" xr2:uid="{25B5AD17-C362-4206-9C69-DA5FAB96BBEC}"/>
  </bookViews>
  <sheets>
    <sheet name="Title" sheetId="2" r:id="rId1"/>
    <sheet name="mo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 a="1"/>
  <c r="G13" i="1" s="1"/>
  <c r="H9" i="1" a="1"/>
  <c r="H9" i="1" s="1"/>
  <c r="I9" i="1" l="1" a="1"/>
  <c r="I9" i="1" s="1"/>
  <c r="K7" i="1"/>
  <c r="J7" i="1"/>
  <c r="I7" i="1"/>
  <c r="I5" i="1"/>
  <c r="J5" i="1" s="1"/>
  <c r="K5" i="1" s="1"/>
  <c r="L5" i="1" s="1"/>
  <c r="M5" i="1" s="1"/>
  <c r="H5" i="1"/>
  <c r="H8" i="1" s="1"/>
  <c r="I4" i="1"/>
  <c r="J4" i="1" s="1"/>
  <c r="H4" i="1"/>
  <c r="H7" i="1" s="1"/>
  <c r="I3" i="1"/>
  <c r="J3" i="1" s="1"/>
  <c r="H3" i="1"/>
  <c r="K3" i="1" l="1"/>
  <c r="J9" i="1" a="1"/>
  <c r="J9" i="1" s="1"/>
  <c r="L7" i="1"/>
  <c r="K4" i="1"/>
  <c r="L3" i="1" l="1"/>
  <c r="K9" i="1" a="1"/>
  <c r="K9" i="1" s="1"/>
  <c r="L4" i="1"/>
  <c r="M4" i="1" s="1"/>
  <c r="M7" i="1"/>
  <c r="L9" i="1" l="1" a="1"/>
  <c r="L9" i="1" s="1"/>
  <c r="M3" i="1"/>
  <c r="M9" i="1" s="1" a="1"/>
  <c r="M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<sst xmlns="http://schemas.openxmlformats.org/spreadsheetml/2006/main" count="12" uniqueCount="12">
  <si>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Method of Moments</t>
  </si>
  <si>
    <t>count</t>
  </si>
  <si>
    <t>mean</t>
  </si>
  <si>
    <t>var</t>
  </si>
  <si>
    <t>p</t>
  </si>
  <si>
    <t>k</t>
  </si>
  <si>
    <t>mle</t>
  </si>
  <si>
    <t>Real Statistics Using Excel</t>
  </si>
  <si>
    <t>Updated</t>
  </si>
  <si>
    <t>Copyright © 2013 - 2023 Charles Zaiontz</t>
  </si>
  <si>
    <t>Method of Moments: Negative Binomial Distribution</t>
  </si>
  <si>
    <t>Real Statistics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</si>
</sst>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55E5-2499-4971-8204-986585EEEFB3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14">
        <v>45044</v>
      </c>
    </row>
    <row r="6" spans="1:2" x14ac:dyDescent="0.35">
      <c r="A6" s="1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F28C-E550-4F66-B955-9CCA2D3EDEB0}">
  <sheetPr codeName="Sheet5"/>
  <dimension ref="B1:M15"/>
  <sheetViews>
    <sheetView workbookViewId="0"/>
  </sheetViews>
  <sheetFormatPr defaultRowHeight="14.5" x14ac:dyDescent="0.35"/>
  <cols>
    <col min="1" max="1" width="2.90625" customWidth="1"/>
    <col min="2" max="5" width="6.6328125" customWidth="1"/>
  </cols>
  <sheetData>
    <row r="1" spans="2:13" x14ac:dyDescent="0.35">
      <c r="B1" s="1" t="s">
        <v>0</v>
      </c>
    </row>
    <row r="3" spans="2:13" x14ac:dyDescent="0.35">
      <c r="B3" s="2">
        <v>7</v>
      </c>
      <c r="C3" s="3">
        <v>4</v>
      </c>
      <c r="D3" s="3">
        <v>5</v>
      </c>
      <c r="E3" s="4">
        <v>8</v>
      </c>
      <c r="G3" t="s">
        <v>1</v>
      </c>
      <c r="H3" s="5">
        <f>COUNT(B3:E7)</f>
        <v>20</v>
      </c>
      <c r="I3">
        <f t="shared" ref="I3:M5" si="0">H3</f>
        <v>20</v>
      </c>
      <c r="J3">
        <f t="shared" si="0"/>
        <v>20</v>
      </c>
      <c r="K3">
        <f t="shared" si="0"/>
        <v>20</v>
      </c>
      <c r="L3" s="5">
        <f t="shared" si="0"/>
        <v>20</v>
      </c>
      <c r="M3">
        <f t="shared" si="0"/>
        <v>20</v>
      </c>
    </row>
    <row r="4" spans="2:13" x14ac:dyDescent="0.35">
      <c r="B4" s="6">
        <v>7</v>
      </c>
      <c r="C4" s="7">
        <v>10</v>
      </c>
      <c r="D4" s="7">
        <v>7</v>
      </c>
      <c r="E4" s="8">
        <v>4</v>
      </c>
      <c r="G4" t="s">
        <v>2</v>
      </c>
      <c r="H4" s="9">
        <f>AVERAGE(B3:E7)</f>
        <v>6.3</v>
      </c>
      <c r="I4">
        <f t="shared" si="0"/>
        <v>6.3</v>
      </c>
      <c r="J4">
        <f t="shared" si="0"/>
        <v>6.3</v>
      </c>
      <c r="K4">
        <f t="shared" si="0"/>
        <v>6.3</v>
      </c>
      <c r="L4" s="9">
        <f t="shared" si="0"/>
        <v>6.3</v>
      </c>
      <c r="M4">
        <f t="shared" si="0"/>
        <v>6.3</v>
      </c>
    </row>
    <row r="5" spans="2:13" x14ac:dyDescent="0.35">
      <c r="B5" s="6">
        <v>9</v>
      </c>
      <c r="C5" s="7">
        <v>4</v>
      </c>
      <c r="D5" s="7">
        <v>6</v>
      </c>
      <c r="E5" s="8">
        <v>4</v>
      </c>
      <c r="G5" t="s">
        <v>3</v>
      </c>
      <c r="H5" s="10">
        <f>_xlfn.VAR.S(B3:E7)</f>
        <v>10.115789473684213</v>
      </c>
      <c r="I5">
        <f t="shared" si="0"/>
        <v>10.115789473684213</v>
      </c>
      <c r="J5">
        <f t="shared" si="0"/>
        <v>10.115789473684213</v>
      </c>
      <c r="K5">
        <f t="shared" si="0"/>
        <v>10.115789473684213</v>
      </c>
      <c r="L5" s="10">
        <f t="shared" si="0"/>
        <v>10.115789473684213</v>
      </c>
      <c r="M5">
        <f t="shared" si="0"/>
        <v>10.115789473684213</v>
      </c>
    </row>
    <row r="6" spans="2:13" x14ac:dyDescent="0.35">
      <c r="B6" s="6">
        <v>1</v>
      </c>
      <c r="C6" s="7">
        <v>6</v>
      </c>
      <c r="D6" s="7">
        <v>3</v>
      </c>
      <c r="E6" s="8">
        <v>3</v>
      </c>
    </row>
    <row r="7" spans="2:13" x14ac:dyDescent="0.35">
      <c r="B7" s="11">
        <v>15</v>
      </c>
      <c r="C7" s="12">
        <v>8</v>
      </c>
      <c r="D7" s="12">
        <v>5</v>
      </c>
      <c r="E7" s="13">
        <v>10</v>
      </c>
      <c r="G7" t="s">
        <v>4</v>
      </c>
      <c r="H7" s="5">
        <f>H4/H5</f>
        <v>0.6227887617065555</v>
      </c>
      <c r="I7">
        <f>I8/(H4+I8)</f>
        <v>0.61349693251533743</v>
      </c>
      <c r="J7">
        <f>J8/(H4+J8)</f>
        <v>0.63583815028901736</v>
      </c>
      <c r="K7">
        <f>K8/(I4+K8)</f>
        <v>0.65573770491803274</v>
      </c>
      <c r="L7" s="5">
        <f>L8/(J4+L8)</f>
        <v>0.67357512953367871</v>
      </c>
      <c r="M7">
        <f>M8/(K4+M8)</f>
        <v>0.68965517241379304</v>
      </c>
    </row>
    <row r="8" spans="2:13" x14ac:dyDescent="0.35">
      <c r="G8" t="s">
        <v>5</v>
      </c>
      <c r="H8" s="9">
        <f>H4^2/(H5-H4)</f>
        <v>10.401517241379302</v>
      </c>
      <c r="I8">
        <v>10</v>
      </c>
      <c r="J8">
        <v>11</v>
      </c>
      <c r="K8">
        <v>12</v>
      </c>
      <c r="L8" s="9">
        <v>13</v>
      </c>
      <c r="M8">
        <v>14</v>
      </c>
    </row>
    <row r="9" spans="2:13" x14ac:dyDescent="0.35">
      <c r="G9" t="s">
        <v>6</v>
      </c>
      <c r="H9" s="10" cm="1">
        <f t="array" ref="H9">SUMPRODUCT(GAMMALN($B3:$E7+H8))-SUMPRODUCT(LN(FACT($B3:$E7)))-H3*GAMMALN(H8)+H3*H8*LN(H7)+LN(1-H7)*SUM($B3:$E7)</f>
        <v>-49.88822312421533</v>
      </c>
      <c r="I9" cm="1">
        <f t="array" ref="I9">SUMPRODUCT(GAMMALN($B3:$E7+I8))-SUMPRODUCT(LN(FACT($B3:$E7)))-I3*GAMMALN(I8)+I3*I8*LN(I7)+LN(1-I7)*SUM($B3:$E7)</f>
        <v>-49.899784100762645</v>
      </c>
      <c r="J9" cm="1">
        <f t="array" ref="J9">SUMPRODUCT(GAMMALN($B3:$E7+J8))-SUMPRODUCT(LN(FACT($B3:$E7)))-J3*GAMMALN(J8)+J3*J8*LN(J7)+LN(1-J7)*SUM($B3:$E7)</f>
        <v>-49.875704865187302</v>
      </c>
      <c r="K9" cm="1">
        <f t="array" ref="K9">SUMPRODUCT(GAMMALN($B3:$E7+K8))-SUMPRODUCT(LN(FACT($B3:$E7)))-K3*GAMMALN(K8)+K3*K8*LN(K7)+LN(1-K7)*SUM($B3:$E7)</f>
        <v>-49.864619606460749</v>
      </c>
      <c r="L9" s="10" cm="1">
        <f t="array" ref="L9">SUMPRODUCT(GAMMALN($B3:$E7+L8))-SUMPRODUCT(LN(FACT($B3:$E7)))-L3*GAMMALN(L8)+L3*L8*LN(L7)+LN(1-L7)*SUM($B3:$E7)</f>
        <v>-49.862494181204482</v>
      </c>
      <c r="M9" cm="1">
        <f t="array" ref="M9">SUMPRODUCT(GAMMALN($B3:$E7+M8))-SUMPRODUCT(LN(FACT($B3:$E7)))-M3*GAMMALN(M8)+M3*M8*LN(M7)+LN(1-M7)*SUM($B3:$E7)</f>
        <v>-49.866587976015623</v>
      </c>
    </row>
    <row r="11" spans="2:13" x14ac:dyDescent="0.35">
      <c r="G11" t="s">
        <v>11</v>
      </c>
    </row>
    <row r="13" spans="2:13" x14ac:dyDescent="0.35">
      <c r="G13" t="e" cm="1">
        <f t="array" aca="1" ref="G13" ca="1">NEGBINOM_FITM(reshapes(B3:E7,,1),TRUE)</f>
        <v>#NAME?</v>
      </c>
      <c r="H13" s="5"/>
    </row>
    <row r="14" spans="2:13" x14ac:dyDescent="0.35">
      <c r="H14" s="9"/>
    </row>
    <row r="15" spans="2:13" x14ac:dyDescent="0.35">
      <c r="H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2023-04-28T13:03:48Z</dcterms:created>
  <dcterms:modified xsi:type="dcterms:W3CDTF">2023-04-29T09:24:24Z</dcterms:modified>
</cp:coreProperties>
</file>