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1770124-8AA6-41F7-A576-0E8A9C2CF06C}" xr6:coauthVersionLast="47" xr6:coauthVersionMax="47" xr10:uidLastSave="{00000000-0000-0000-0000-000000000000}"/>
  <bookViews>
    <workbookView xWindow="-110" yWindow="-110" windowWidth="19420" windowHeight="10300" xr2:uid="{0F3A1600-4B5D-4679-AC4C-06AA5118C501}"/>
  </bookViews>
  <sheets>
    <sheet name="Title" sheetId="2" r:id="rId1"/>
    <sheet name="Examples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1" l="1"/>
  <c r="AB25" i="1"/>
  <c r="AA25" i="1"/>
  <c r="Z25" i="1"/>
  <c r="Y25" i="1"/>
  <c r="AD24" i="1"/>
  <c r="AC24" i="1"/>
  <c r="AB24" i="1"/>
  <c r="AA24" i="1"/>
  <c r="Z24" i="1"/>
  <c r="Y24" i="1"/>
  <c r="AK9" i="1"/>
  <c r="AJ9" i="1"/>
  <c r="AI9" i="1"/>
  <c r="AH9" i="1"/>
  <c r="AG9" i="1"/>
  <c r="AK8" i="1"/>
  <c r="AJ8" i="1"/>
  <c r="AI8" i="1"/>
  <c r="AH8" i="1"/>
  <c r="AG8" i="1"/>
  <c r="AC29" i="1"/>
  <c r="AB29" i="1"/>
  <c r="AA29" i="1"/>
  <c r="Z29" i="1"/>
  <c r="Y29" i="1"/>
  <c r="AC28" i="1"/>
  <c r="AB28" i="1"/>
  <c r="AA28" i="1"/>
  <c r="Z28" i="1"/>
  <c r="Y28" i="1"/>
  <c r="T25" i="1"/>
  <c r="B25" i="1"/>
  <c r="T24" i="1"/>
  <c r="O24" i="1"/>
  <c r="K24" i="1"/>
  <c r="G24" i="1"/>
  <c r="B24" i="1"/>
  <c r="T23" i="1"/>
  <c r="O23" i="1"/>
  <c r="K23" i="1"/>
  <c r="G23" i="1"/>
  <c r="B23" i="1"/>
  <c r="AD22" i="1"/>
  <c r="AD28" i="1" s="1"/>
  <c r="AD21" i="1"/>
  <c r="P21" i="1"/>
  <c r="O21" i="1"/>
  <c r="L21" i="1"/>
  <c r="K21" i="1"/>
  <c r="H21" i="1"/>
  <c r="G21" i="1"/>
  <c r="AD20" i="1"/>
  <c r="AD19" i="1"/>
  <c r="AD18" i="1"/>
  <c r="AD17" i="1"/>
  <c r="AD15" i="1"/>
  <c r="AD14" i="1"/>
  <c r="AD13" i="1"/>
  <c r="AD12" i="1"/>
  <c r="O12" i="1"/>
  <c r="K12" i="1"/>
  <c r="G12" i="1"/>
  <c r="AD11" i="1"/>
  <c r="O11" i="1"/>
  <c r="K11" i="1"/>
  <c r="G11" i="1"/>
  <c r="AK10" i="1"/>
  <c r="AD10" i="1"/>
  <c r="AD9" i="1"/>
  <c r="P9" i="1"/>
  <c r="O9" i="1"/>
  <c r="L9" i="1"/>
  <c r="K9" i="1"/>
  <c r="H9" i="1"/>
  <c r="G9" i="1"/>
  <c r="AD8" i="1"/>
  <c r="AK7" i="1"/>
  <c r="AJ7" i="1"/>
  <c r="AI7" i="1"/>
  <c r="AH7" i="1"/>
  <c r="AG7" i="1"/>
  <c r="AD7" i="1"/>
  <c r="AD6" i="1"/>
  <c r="X6" i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AD5" i="1"/>
  <c r="X5" i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D4" i="1"/>
  <c r="AC30" i="1" s="1"/>
  <c r="AH10" i="1" l="1"/>
  <c r="AI10" i="1"/>
  <c r="AJ10" i="1"/>
  <c r="Y30" i="1"/>
  <c r="Z30" i="1"/>
  <c r="Y26" i="1"/>
  <c r="AA26" i="1"/>
  <c r="AA30" i="1"/>
  <c r="AB30" i="1"/>
  <c r="Z26" i="1"/>
  <c r="AB26" i="1"/>
  <c r="AG10" i="1"/>
  <c r="AC26" i="1"/>
</calcChain>
</file>

<file path=xl/sharedStrings.xml><?xml version="1.0" encoding="utf-8"?>
<sst xmlns="http://schemas.openxmlformats.org/spreadsheetml/2006/main" count="97" uniqueCount="30">
  <si>
    <t>Item Analysis</t>
  </si>
  <si>
    <t>Real Statistics Formulas</t>
  </si>
  <si>
    <t>Real Statistics Data Analysis Tool</t>
  </si>
  <si>
    <t>Q1</t>
  </si>
  <si>
    <t>Q2</t>
  </si>
  <si>
    <t>Q3</t>
  </si>
  <si>
    <t>Total</t>
  </si>
  <si>
    <t>High</t>
  </si>
  <si>
    <t>Low</t>
  </si>
  <si>
    <t>Q4</t>
  </si>
  <si>
    <t>Q5</t>
  </si>
  <si>
    <t>A</t>
  </si>
  <si>
    <t>B</t>
  </si>
  <si>
    <t>Discrim cutoff</t>
  </si>
  <si>
    <t>C</t>
  </si>
  <si>
    <t>D</t>
  </si>
  <si>
    <t>--</t>
  </si>
  <si>
    <t>Difficulty</t>
  </si>
  <si>
    <t>Discrimination</t>
  </si>
  <si>
    <t>Correlation</t>
  </si>
  <si>
    <t>Df</t>
  </si>
  <si>
    <t>Q6</t>
  </si>
  <si>
    <t>max</t>
  </si>
  <si>
    <t>Real Statistics formulas</t>
  </si>
  <si>
    <t>p</t>
  </si>
  <si>
    <t>corr</t>
  </si>
  <si>
    <t>Excel formulas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</si>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</sst>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6" xfId="0" applyFill="1" applyBorder="1"/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9" xfId="0" applyBorder="1"/>
    <xf numFmtId="0" fontId="0" fillId="3" borderId="6" xfId="0" applyFill="1" applyBorder="1"/>
    <xf numFmtId="0" fontId="0" fillId="3" borderId="7" xfId="0" applyFill="1" applyBorder="1"/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Excel\Real%20Statistics%20Examples%20Correlation-Reliability%2015%20May%202021%20(version%201).xlsb" TargetMode="External"/><Relationship Id="rId1" Type="http://schemas.openxmlformats.org/officeDocument/2006/relationships/externalLinkPath" Target="/Users/user/AppData/Roaming/Microsoft/Excel/Real%20Statistics%20Examples%20Correlation-Reliability%2015%20May%20202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429D-4A5F-4835-ADB0-FF11EE246557}"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27</v>
      </c>
    </row>
    <row r="2" spans="1:2" x14ac:dyDescent="0.35">
      <c r="A2" t="s">
        <v>0</v>
      </c>
    </row>
    <row r="4" spans="1:2" x14ac:dyDescent="0.35">
      <c r="A4" t="s">
        <v>28</v>
      </c>
      <c r="B4" s="43">
        <v>45028</v>
      </c>
    </row>
    <row r="6" spans="1:2" x14ac:dyDescent="0.35">
      <c r="A6" s="44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17FD-2D5A-4E2D-88EE-090EBB8ED88C}">
  <dimension ref="A1:AK30"/>
  <sheetViews>
    <sheetView workbookViewId="0"/>
  </sheetViews>
  <sheetFormatPr defaultRowHeight="14.5" x14ac:dyDescent="0.35"/>
  <cols>
    <col min="1" max="1" width="6.7265625" customWidth="1"/>
    <col min="2" max="3" width="8.7265625" style="2"/>
    <col min="6" max="6" width="5.26953125" customWidth="1"/>
    <col min="9" max="9" width="4.453125" customWidth="1"/>
    <col min="10" max="10" width="4.7265625" customWidth="1"/>
    <col min="13" max="13" width="4" customWidth="1"/>
    <col min="14" max="14" width="4.7265625" customWidth="1"/>
    <col min="20" max="21" width="8.7265625" style="2"/>
    <col min="24" max="24" width="6" customWidth="1"/>
    <col min="25" max="30" width="8.7265625" style="2"/>
    <col min="32" max="32" width="14" customWidth="1"/>
  </cols>
  <sheetData>
    <row r="1" spans="1:37" x14ac:dyDescent="0.35">
      <c r="A1" s="1" t="s">
        <v>0</v>
      </c>
      <c r="G1" s="2"/>
      <c r="Y1" s="2" t="s">
        <v>1</v>
      </c>
      <c r="AF1" t="s">
        <v>2</v>
      </c>
    </row>
    <row r="2" spans="1:37" x14ac:dyDescent="0.35">
      <c r="G2" s="3" t="s">
        <v>3</v>
      </c>
      <c r="H2" s="3"/>
      <c r="K2" s="3" t="s">
        <v>4</v>
      </c>
      <c r="L2" s="3"/>
      <c r="O2" s="3" t="s">
        <v>5</v>
      </c>
      <c r="P2" s="3"/>
    </row>
    <row r="3" spans="1:37" x14ac:dyDescent="0.35">
      <c r="B3" s="4" t="s">
        <v>3</v>
      </c>
      <c r="C3" s="4" t="s">
        <v>6</v>
      </c>
      <c r="G3" s="2" t="s">
        <v>7</v>
      </c>
      <c r="H3" s="2" t="s">
        <v>8</v>
      </c>
      <c r="K3" s="2" t="s">
        <v>7</v>
      </c>
      <c r="L3" s="2" t="s">
        <v>8</v>
      </c>
      <c r="O3" s="2" t="s">
        <v>7</v>
      </c>
      <c r="P3" s="2" t="s">
        <v>8</v>
      </c>
      <c r="T3" s="4" t="s">
        <v>3</v>
      </c>
      <c r="U3" s="4" t="s">
        <v>6</v>
      </c>
      <c r="Y3" s="2" t="s">
        <v>3</v>
      </c>
      <c r="Z3" s="2" t="s">
        <v>4</v>
      </c>
      <c r="AA3" s="2" t="s">
        <v>5</v>
      </c>
      <c r="AB3" s="2" t="s">
        <v>9</v>
      </c>
      <c r="AC3" s="2" t="s">
        <v>10</v>
      </c>
      <c r="AD3" s="2" t="s">
        <v>6</v>
      </c>
      <c r="AF3" t="s">
        <v>0</v>
      </c>
    </row>
    <row r="4" spans="1:37" x14ac:dyDescent="0.35">
      <c r="A4">
        <v>1</v>
      </c>
      <c r="B4" s="2">
        <v>1</v>
      </c>
      <c r="C4" s="2">
        <v>20</v>
      </c>
      <c r="F4" t="s">
        <v>11</v>
      </c>
      <c r="G4" s="5">
        <v>5</v>
      </c>
      <c r="H4" s="6">
        <v>5</v>
      </c>
      <c r="J4" t="s">
        <v>11</v>
      </c>
      <c r="K4" s="7">
        <v>2</v>
      </c>
      <c r="L4" s="8">
        <v>4</v>
      </c>
      <c r="N4" t="s">
        <v>11</v>
      </c>
      <c r="O4" s="7">
        <v>4</v>
      </c>
      <c r="P4" s="8">
        <v>2</v>
      </c>
      <c r="S4">
        <v>1</v>
      </c>
      <c r="T4" s="2">
        <v>1</v>
      </c>
      <c r="U4" s="2">
        <v>20</v>
      </c>
      <c r="X4">
        <v>1</v>
      </c>
      <c r="Y4" s="9">
        <v>1</v>
      </c>
      <c r="Z4" s="10">
        <v>2</v>
      </c>
      <c r="AA4" s="10">
        <v>2</v>
      </c>
      <c r="AB4" s="10">
        <v>3</v>
      </c>
      <c r="AC4" s="11">
        <v>2</v>
      </c>
      <c r="AD4" s="12">
        <f t="shared" ref="AD4:AD22" si="0">SUM(Y4:AC4)</f>
        <v>10</v>
      </c>
    </row>
    <row r="5" spans="1:37" x14ac:dyDescent="0.35">
      <c r="A5">
        <f t="shared" ref="A5:A21" si="1">A4+1</f>
        <v>2</v>
      </c>
      <c r="B5" s="2">
        <v>0</v>
      </c>
      <c r="C5" s="2">
        <v>19</v>
      </c>
      <c r="F5" t="s">
        <v>12</v>
      </c>
      <c r="G5" s="13">
        <v>4</v>
      </c>
      <c r="H5" s="14">
        <v>5</v>
      </c>
      <c r="J5" t="s">
        <v>12</v>
      </c>
      <c r="K5" s="15">
        <v>12</v>
      </c>
      <c r="L5" s="16">
        <v>11</v>
      </c>
      <c r="N5" t="s">
        <v>12</v>
      </c>
      <c r="O5" s="15">
        <v>10</v>
      </c>
      <c r="P5" s="16">
        <v>14</v>
      </c>
      <c r="S5">
        <f t="shared" ref="S5:S21" si="2">S4+1</f>
        <v>2</v>
      </c>
      <c r="T5" s="2">
        <v>0</v>
      </c>
      <c r="U5" s="2">
        <v>19</v>
      </c>
      <c r="X5">
        <f t="shared" ref="X5:X21" si="3">X4+1</f>
        <v>2</v>
      </c>
      <c r="Y5" s="17">
        <v>0</v>
      </c>
      <c r="Z5" s="2">
        <v>2</v>
      </c>
      <c r="AA5" s="2">
        <v>2</v>
      </c>
      <c r="AB5" s="2">
        <v>3</v>
      </c>
      <c r="AC5" s="18">
        <v>2</v>
      </c>
      <c r="AD5" s="19">
        <f t="shared" si="0"/>
        <v>9</v>
      </c>
      <c r="AF5" t="s">
        <v>13</v>
      </c>
      <c r="AG5">
        <v>0.27</v>
      </c>
    </row>
    <row r="6" spans="1:37" x14ac:dyDescent="0.35">
      <c r="A6">
        <f t="shared" si="1"/>
        <v>3</v>
      </c>
      <c r="B6" s="2">
        <v>1</v>
      </c>
      <c r="C6" s="2">
        <v>18</v>
      </c>
      <c r="F6" t="s">
        <v>14</v>
      </c>
      <c r="G6" s="13">
        <v>6</v>
      </c>
      <c r="H6" s="14">
        <v>4</v>
      </c>
      <c r="J6" t="s">
        <v>14</v>
      </c>
      <c r="K6" s="13">
        <v>3</v>
      </c>
      <c r="L6" s="14">
        <v>1</v>
      </c>
      <c r="N6" t="s">
        <v>14</v>
      </c>
      <c r="O6" s="13">
        <v>3</v>
      </c>
      <c r="P6" s="14">
        <v>1</v>
      </c>
      <c r="S6">
        <f t="shared" si="2"/>
        <v>3</v>
      </c>
      <c r="T6" s="2">
        <v>1</v>
      </c>
      <c r="U6" s="2">
        <v>18</v>
      </c>
      <c r="X6">
        <f t="shared" si="3"/>
        <v>3</v>
      </c>
      <c r="Y6" s="17">
        <v>1</v>
      </c>
      <c r="Z6" s="2">
        <v>1</v>
      </c>
      <c r="AA6" s="2">
        <v>2</v>
      </c>
      <c r="AB6" s="2">
        <v>2</v>
      </c>
      <c r="AC6" s="18">
        <v>2</v>
      </c>
      <c r="AD6" s="19">
        <f t="shared" si="0"/>
        <v>8</v>
      </c>
    </row>
    <row r="7" spans="1:37" x14ac:dyDescent="0.35">
      <c r="A7">
        <f t="shared" si="1"/>
        <v>4</v>
      </c>
      <c r="B7" s="2">
        <v>1</v>
      </c>
      <c r="C7" s="2">
        <v>17</v>
      </c>
      <c r="F7" t="s">
        <v>15</v>
      </c>
      <c r="G7" s="13">
        <v>5</v>
      </c>
      <c r="H7" s="14">
        <v>6</v>
      </c>
      <c r="J7" t="s">
        <v>15</v>
      </c>
      <c r="K7" s="13">
        <v>3</v>
      </c>
      <c r="L7" s="14">
        <v>4</v>
      </c>
      <c r="N7" t="s">
        <v>15</v>
      </c>
      <c r="O7" s="13">
        <v>3</v>
      </c>
      <c r="P7" s="14">
        <v>3</v>
      </c>
      <c r="S7">
        <f t="shared" si="2"/>
        <v>4</v>
      </c>
      <c r="T7" s="2">
        <v>1</v>
      </c>
      <c r="U7" s="2">
        <v>17</v>
      </c>
      <c r="X7">
        <f t="shared" si="3"/>
        <v>4</v>
      </c>
      <c r="Y7" s="17">
        <v>0</v>
      </c>
      <c r="Z7" s="2">
        <v>2</v>
      </c>
      <c r="AA7" s="2">
        <v>1</v>
      </c>
      <c r="AB7" s="2">
        <v>3</v>
      </c>
      <c r="AC7" s="18">
        <v>2</v>
      </c>
      <c r="AD7" s="19">
        <f t="shared" si="0"/>
        <v>8</v>
      </c>
      <c r="AG7" s="2" t="str">
        <f>Y3</f>
        <v>Q1</v>
      </c>
      <c r="AH7" s="2" t="str">
        <f>Z3</f>
        <v>Q2</v>
      </c>
      <c r="AI7" s="2" t="str">
        <f>AA3</f>
        <v>Q3</v>
      </c>
      <c r="AJ7" s="2" t="str">
        <f>AB3</f>
        <v>Q4</v>
      </c>
      <c r="AK7" s="2" t="str">
        <f>AC3</f>
        <v>Q5</v>
      </c>
    </row>
    <row r="8" spans="1:37" x14ac:dyDescent="0.35">
      <c r="A8">
        <f t="shared" si="1"/>
        <v>5</v>
      </c>
      <c r="B8" s="2">
        <v>1</v>
      </c>
      <c r="C8" s="2">
        <v>17</v>
      </c>
      <c r="F8" s="20" t="s">
        <v>16</v>
      </c>
      <c r="G8" s="21">
        <v>0</v>
      </c>
      <c r="H8" s="22">
        <v>0</v>
      </c>
      <c r="J8" s="20" t="s">
        <v>16</v>
      </c>
      <c r="K8" s="21">
        <v>0</v>
      </c>
      <c r="L8" s="22">
        <v>0</v>
      </c>
      <c r="N8" s="20" t="s">
        <v>16</v>
      </c>
      <c r="O8" s="21">
        <v>0</v>
      </c>
      <c r="P8" s="22">
        <v>0</v>
      </c>
      <c r="S8">
        <f t="shared" si="2"/>
        <v>5</v>
      </c>
      <c r="T8" s="2">
        <v>1</v>
      </c>
      <c r="U8" s="2">
        <v>17</v>
      </c>
      <c r="X8">
        <f t="shared" si="3"/>
        <v>5</v>
      </c>
      <c r="Y8" s="17">
        <v>0</v>
      </c>
      <c r="Z8" s="2">
        <v>2</v>
      </c>
      <c r="AA8" s="2">
        <v>2</v>
      </c>
      <c r="AB8" s="2">
        <v>2</v>
      </c>
      <c r="AC8" s="18">
        <v>2</v>
      </c>
      <c r="AD8" s="19">
        <f t="shared" si="0"/>
        <v>8</v>
      </c>
      <c r="AF8" t="s">
        <v>17</v>
      </c>
      <c r="AG8" s="23" t="e">
        <f ca="1">ITEMDIFF(Y4:Y21,Y22)</f>
        <v>#NAME?</v>
      </c>
      <c r="AH8" s="24" t="e">
        <f ca="1">ITEMDIFF(Z4:Z21,Z22)</f>
        <v>#NAME?</v>
      </c>
      <c r="AI8" s="24" t="e">
        <f ca="1">ITEMDIFF(AA4:AA21,AA22)</f>
        <v>#NAME?</v>
      </c>
      <c r="AJ8" s="24" t="e">
        <f ca="1">ITEMDIFF(AB4:AB21,AB22)</f>
        <v>#NAME?</v>
      </c>
      <c r="AK8" s="25" t="e">
        <f ca="1">ITEMDIFF(AC4:AC21,AC22)</f>
        <v>#NAME?</v>
      </c>
    </row>
    <row r="9" spans="1:37" x14ac:dyDescent="0.35">
      <c r="A9">
        <f t="shared" si="1"/>
        <v>6</v>
      </c>
      <c r="B9" s="2">
        <v>1</v>
      </c>
      <c r="C9" s="2">
        <v>16</v>
      </c>
      <c r="G9">
        <f>SUM(G4:G8)</f>
        <v>20</v>
      </c>
      <c r="H9">
        <f>SUM(H4:H8)</f>
        <v>20</v>
      </c>
      <c r="K9">
        <f>SUM(K4:K8)</f>
        <v>20</v>
      </c>
      <c r="L9">
        <f>SUM(L4:L8)</f>
        <v>20</v>
      </c>
      <c r="O9">
        <f>SUM(O4:O8)</f>
        <v>20</v>
      </c>
      <c r="P9">
        <f>SUM(P4:P8)</f>
        <v>20</v>
      </c>
      <c r="S9">
        <f t="shared" si="2"/>
        <v>6</v>
      </c>
      <c r="T9" s="2">
        <v>1</v>
      </c>
      <c r="U9" s="2">
        <v>16</v>
      </c>
      <c r="X9">
        <f t="shared" si="3"/>
        <v>6</v>
      </c>
      <c r="Y9" s="17">
        <v>0</v>
      </c>
      <c r="Z9" s="2">
        <v>2</v>
      </c>
      <c r="AA9" s="2">
        <v>2</v>
      </c>
      <c r="AB9" s="2">
        <v>1</v>
      </c>
      <c r="AC9" s="18">
        <v>2</v>
      </c>
      <c r="AD9" s="19">
        <f t="shared" si="0"/>
        <v>7</v>
      </c>
      <c r="AF9" t="s">
        <v>18</v>
      </c>
      <c r="AG9" s="26" t="e">
        <f ca="1">ITEMDISC(Y4:Y21,$AD4:$AD21,$AG5,Y22)</f>
        <v>#NAME?</v>
      </c>
      <c r="AH9" t="e">
        <f ca="1">ITEMDISC(Z4:Z21,$AD4:$AD21,$AG5,Z22)</f>
        <v>#NAME?</v>
      </c>
      <c r="AI9" t="e">
        <f ca="1">ITEMDISC(AA4:AA21,$AD4:$AD21,$AG5,AA22)</f>
        <v>#NAME?</v>
      </c>
      <c r="AJ9" t="e">
        <f ca="1">ITEMDISC(AB4:AB21,$AD4:$AD21,$AG5,AB22)</f>
        <v>#NAME?</v>
      </c>
      <c r="AK9" s="27" t="e">
        <f ca="1">ITEMDISC(AC4:AC21,$AD4:$AD21,$AG5,AC22)</f>
        <v>#NAME?</v>
      </c>
    </row>
    <row r="10" spans="1:37" x14ac:dyDescent="0.35">
      <c r="A10">
        <f t="shared" si="1"/>
        <v>7</v>
      </c>
      <c r="B10" s="2">
        <v>1</v>
      </c>
      <c r="C10" s="2">
        <v>16</v>
      </c>
      <c r="S10">
        <f t="shared" si="2"/>
        <v>7</v>
      </c>
      <c r="T10" s="2">
        <v>1</v>
      </c>
      <c r="U10" s="2">
        <v>16</v>
      </c>
      <c r="X10">
        <f t="shared" si="3"/>
        <v>7</v>
      </c>
      <c r="Y10" s="17">
        <v>1</v>
      </c>
      <c r="Z10" s="2">
        <v>2</v>
      </c>
      <c r="AA10" s="2">
        <v>2</v>
      </c>
      <c r="AB10" s="2">
        <v>0</v>
      </c>
      <c r="AC10" s="18">
        <v>1</v>
      </c>
      <c r="AD10" s="19">
        <f t="shared" si="0"/>
        <v>6</v>
      </c>
      <c r="AF10" t="s">
        <v>19</v>
      </c>
      <c r="AG10" s="28">
        <f>CORREL(Y4:Y21,$AD4:$AD21)</f>
        <v>-7.9808688446762213E-2</v>
      </c>
      <c r="AH10" s="29">
        <f>CORREL(Z4:Z21,$AD4:$AD21)</f>
        <v>0.62250776988474532</v>
      </c>
      <c r="AI10" s="29">
        <f>CORREL(AA4:AA21,$AD4:$AD21)</f>
        <v>0.7094999497920208</v>
      </c>
      <c r="AJ10" s="29">
        <f>CORREL(AB4:AB21,$AD4:$AD21)</f>
        <v>0.35691530512412478</v>
      </c>
      <c r="AK10" s="30">
        <f>CORREL(AC4:AC21,$AD4:$AD21)</f>
        <v>0.84461576836946628</v>
      </c>
    </row>
    <row r="11" spans="1:37" x14ac:dyDescent="0.35">
      <c r="A11">
        <f t="shared" si="1"/>
        <v>8</v>
      </c>
      <c r="B11" s="2">
        <v>1</v>
      </c>
      <c r="C11" s="2">
        <v>15</v>
      </c>
      <c r="F11" t="s">
        <v>20</v>
      </c>
      <c r="G11" s="31">
        <f>(G4+H4)/SUM(G4:H8)</f>
        <v>0.25</v>
      </c>
      <c r="J11" t="s">
        <v>20</v>
      </c>
      <c r="K11" s="31">
        <f>(K5+L5)/SUM(K4:L8)</f>
        <v>0.57499999999999996</v>
      </c>
      <c r="N11" t="s">
        <v>20</v>
      </c>
      <c r="O11" s="31">
        <f>(O5+P5)/SUM(O4:P8)</f>
        <v>0.6</v>
      </c>
      <c r="S11">
        <f t="shared" si="2"/>
        <v>8</v>
      </c>
      <c r="T11" s="2">
        <v>1</v>
      </c>
      <c r="U11" s="2">
        <v>15</v>
      </c>
      <c r="X11">
        <f t="shared" si="3"/>
        <v>8</v>
      </c>
      <c r="Y11" s="17">
        <v>0</v>
      </c>
      <c r="Z11" s="2">
        <v>0</v>
      </c>
      <c r="AA11" s="2">
        <v>2</v>
      </c>
      <c r="AB11" s="2">
        <v>2</v>
      </c>
      <c r="AC11" s="18">
        <v>2</v>
      </c>
      <c r="AD11" s="19">
        <f t="shared" si="0"/>
        <v>6</v>
      </c>
    </row>
    <row r="12" spans="1:37" x14ac:dyDescent="0.35">
      <c r="A12">
        <f t="shared" si="1"/>
        <v>9</v>
      </c>
      <c r="B12" s="2">
        <v>0</v>
      </c>
      <c r="C12" s="2">
        <v>15</v>
      </c>
      <c r="F12" t="s">
        <v>15</v>
      </c>
      <c r="G12" s="32">
        <f>G4/SUM(G4:G8)-H4/SUM(H4:H8)</f>
        <v>0</v>
      </c>
      <c r="J12" t="s">
        <v>15</v>
      </c>
      <c r="K12" s="32">
        <f>K5/SUM(K4:K8)-L5/SUM(L4:L8)</f>
        <v>4.9999999999999933E-2</v>
      </c>
      <c r="N12" t="s">
        <v>15</v>
      </c>
      <c r="O12" s="32">
        <f>O5/SUM(O4:O8)-P5/SUM(P4:P8)</f>
        <v>-0.19999999999999996</v>
      </c>
      <c r="S12">
        <f t="shared" si="2"/>
        <v>9</v>
      </c>
      <c r="T12" s="2">
        <v>0</v>
      </c>
      <c r="U12" s="2">
        <v>15</v>
      </c>
      <c r="X12">
        <f t="shared" si="3"/>
        <v>9</v>
      </c>
      <c r="Y12" s="17">
        <v>0</v>
      </c>
      <c r="Z12" s="2">
        <v>2</v>
      </c>
      <c r="AA12" s="2">
        <v>1</v>
      </c>
      <c r="AB12" s="2">
        <v>2</v>
      </c>
      <c r="AC12" s="18">
        <v>1</v>
      </c>
      <c r="AD12" s="19">
        <f t="shared" si="0"/>
        <v>6</v>
      </c>
    </row>
    <row r="13" spans="1:37" x14ac:dyDescent="0.35">
      <c r="A13">
        <f t="shared" si="1"/>
        <v>10</v>
      </c>
      <c r="B13" s="2">
        <v>1</v>
      </c>
      <c r="C13" s="2">
        <v>14</v>
      </c>
      <c r="S13">
        <f t="shared" si="2"/>
        <v>10</v>
      </c>
      <c r="T13" s="2">
        <v>1</v>
      </c>
      <c r="U13" s="2">
        <v>14</v>
      </c>
      <c r="X13">
        <f t="shared" si="3"/>
        <v>10</v>
      </c>
      <c r="Y13" s="17">
        <v>1</v>
      </c>
      <c r="Z13" s="2">
        <v>1</v>
      </c>
      <c r="AA13" s="2">
        <v>0</v>
      </c>
      <c r="AB13" s="2">
        <v>2</v>
      </c>
      <c r="AC13" s="18">
        <v>1</v>
      </c>
      <c r="AD13" s="19">
        <f t="shared" si="0"/>
        <v>5</v>
      </c>
    </row>
    <row r="14" spans="1:37" x14ac:dyDescent="0.35">
      <c r="A14">
        <f t="shared" si="1"/>
        <v>11</v>
      </c>
      <c r="B14" s="2">
        <v>0</v>
      </c>
      <c r="C14" s="2">
        <v>14</v>
      </c>
      <c r="G14" s="3" t="s">
        <v>9</v>
      </c>
      <c r="H14" s="3"/>
      <c r="K14" s="3" t="s">
        <v>10</v>
      </c>
      <c r="L14" s="3"/>
      <c r="O14" s="3" t="s">
        <v>21</v>
      </c>
      <c r="P14" s="3"/>
      <c r="S14">
        <f t="shared" si="2"/>
        <v>11</v>
      </c>
      <c r="T14" s="2">
        <v>0</v>
      </c>
      <c r="U14" s="2">
        <v>14</v>
      </c>
      <c r="X14">
        <f t="shared" si="3"/>
        <v>11</v>
      </c>
      <c r="Y14" s="17">
        <v>0</v>
      </c>
      <c r="Z14" s="2">
        <v>2</v>
      </c>
      <c r="AA14" s="2">
        <v>1</v>
      </c>
      <c r="AB14" s="2">
        <v>2</v>
      </c>
      <c r="AC14" s="18">
        <v>0</v>
      </c>
      <c r="AD14" s="19">
        <f t="shared" si="0"/>
        <v>5</v>
      </c>
    </row>
    <row r="15" spans="1:37" x14ac:dyDescent="0.35">
      <c r="A15">
        <f t="shared" si="1"/>
        <v>12</v>
      </c>
      <c r="B15" s="2">
        <v>1</v>
      </c>
      <c r="C15" s="2">
        <v>14</v>
      </c>
      <c r="G15" s="2" t="s">
        <v>7</v>
      </c>
      <c r="H15" s="2" t="s">
        <v>8</v>
      </c>
      <c r="K15" s="2" t="s">
        <v>7</v>
      </c>
      <c r="L15" s="2" t="s">
        <v>8</v>
      </c>
      <c r="O15" s="2" t="s">
        <v>7</v>
      </c>
      <c r="P15" s="2" t="s">
        <v>8</v>
      </c>
      <c r="S15">
        <f t="shared" si="2"/>
        <v>12</v>
      </c>
      <c r="T15" s="2">
        <v>1</v>
      </c>
      <c r="U15" s="2">
        <v>14</v>
      </c>
      <c r="X15">
        <f t="shared" si="3"/>
        <v>12</v>
      </c>
      <c r="Y15" s="17">
        <v>1</v>
      </c>
      <c r="Z15" s="2">
        <v>0</v>
      </c>
      <c r="AA15" s="2">
        <v>2</v>
      </c>
      <c r="AB15" s="2">
        <v>2</v>
      </c>
      <c r="AC15" s="18">
        <v>0</v>
      </c>
      <c r="AD15" s="19">
        <f t="shared" si="0"/>
        <v>5</v>
      </c>
    </row>
    <row r="16" spans="1:37" x14ac:dyDescent="0.35">
      <c r="A16">
        <f t="shared" si="1"/>
        <v>13</v>
      </c>
      <c r="B16" s="2">
        <v>0</v>
      </c>
      <c r="C16" s="2">
        <v>13</v>
      </c>
      <c r="F16" t="s">
        <v>11</v>
      </c>
      <c r="G16" s="7">
        <v>2</v>
      </c>
      <c r="H16" s="8">
        <v>2</v>
      </c>
      <c r="J16" t="s">
        <v>11</v>
      </c>
      <c r="K16" s="7">
        <v>0</v>
      </c>
      <c r="L16" s="8">
        <v>1</v>
      </c>
      <c r="N16" t="s">
        <v>11</v>
      </c>
      <c r="O16" s="5">
        <v>11</v>
      </c>
      <c r="P16" s="6">
        <v>9</v>
      </c>
      <c r="S16">
        <f t="shared" si="2"/>
        <v>13</v>
      </c>
      <c r="T16" s="2">
        <v>0</v>
      </c>
      <c r="U16" s="2">
        <v>13</v>
      </c>
      <c r="X16">
        <f t="shared" si="3"/>
        <v>13</v>
      </c>
      <c r="Y16" s="17">
        <v>1</v>
      </c>
      <c r="Z16" s="2">
        <v>1</v>
      </c>
      <c r="AA16" s="2">
        <v>0</v>
      </c>
      <c r="AB16" s="2">
        <v>2</v>
      </c>
      <c r="AC16" s="18">
        <v>0</v>
      </c>
      <c r="AD16" s="19">
        <v>5</v>
      </c>
    </row>
    <row r="17" spans="1:32" x14ac:dyDescent="0.35">
      <c r="A17">
        <f t="shared" si="1"/>
        <v>14</v>
      </c>
      <c r="B17" s="2">
        <v>1</v>
      </c>
      <c r="C17" s="2">
        <v>12</v>
      </c>
      <c r="F17" t="s">
        <v>12</v>
      </c>
      <c r="G17" s="13">
        <v>1</v>
      </c>
      <c r="H17" s="14">
        <v>3</v>
      </c>
      <c r="J17" t="s">
        <v>12</v>
      </c>
      <c r="K17" s="33">
        <v>1</v>
      </c>
      <c r="L17" s="34">
        <v>1</v>
      </c>
      <c r="N17" t="s">
        <v>12</v>
      </c>
      <c r="O17" s="33">
        <v>0</v>
      </c>
      <c r="P17" s="34">
        <v>1</v>
      </c>
      <c r="S17">
        <f t="shared" si="2"/>
        <v>14</v>
      </c>
      <c r="T17" s="2">
        <v>1</v>
      </c>
      <c r="U17" s="2">
        <v>12</v>
      </c>
      <c r="X17">
        <f t="shared" si="3"/>
        <v>14</v>
      </c>
      <c r="Y17" s="17">
        <v>1</v>
      </c>
      <c r="Z17" s="2">
        <v>1</v>
      </c>
      <c r="AA17" s="2">
        <v>0</v>
      </c>
      <c r="AB17" s="2">
        <v>2</v>
      </c>
      <c r="AC17" s="18">
        <v>0</v>
      </c>
      <c r="AD17" s="19">
        <f t="shared" si="0"/>
        <v>4</v>
      </c>
    </row>
    <row r="18" spans="1:32" x14ac:dyDescent="0.35">
      <c r="A18">
        <f t="shared" si="1"/>
        <v>15</v>
      </c>
      <c r="B18" s="2">
        <v>0</v>
      </c>
      <c r="C18" s="2">
        <v>12</v>
      </c>
      <c r="F18" t="s">
        <v>14</v>
      </c>
      <c r="G18" s="13">
        <v>2</v>
      </c>
      <c r="H18" s="14">
        <v>3</v>
      </c>
      <c r="J18" t="s">
        <v>14</v>
      </c>
      <c r="K18" s="15">
        <v>19</v>
      </c>
      <c r="L18" s="16">
        <v>16</v>
      </c>
      <c r="N18" t="s">
        <v>14</v>
      </c>
      <c r="O18" s="13">
        <v>9</v>
      </c>
      <c r="P18" s="14">
        <v>9</v>
      </c>
      <c r="S18">
        <f t="shared" si="2"/>
        <v>15</v>
      </c>
      <c r="T18" s="2">
        <v>0</v>
      </c>
      <c r="U18" s="2">
        <v>12</v>
      </c>
      <c r="X18">
        <f t="shared" si="3"/>
        <v>15</v>
      </c>
      <c r="Y18" s="17">
        <v>1</v>
      </c>
      <c r="Z18" s="2">
        <v>0</v>
      </c>
      <c r="AA18" s="2">
        <v>0</v>
      </c>
      <c r="AB18" s="2">
        <v>2</v>
      </c>
      <c r="AC18" s="18">
        <v>1</v>
      </c>
      <c r="AD18" s="19">
        <f t="shared" si="0"/>
        <v>4</v>
      </c>
    </row>
    <row r="19" spans="1:32" x14ac:dyDescent="0.35">
      <c r="A19">
        <f t="shared" si="1"/>
        <v>16</v>
      </c>
      <c r="B19" s="2">
        <v>1</v>
      </c>
      <c r="C19" s="2">
        <v>10</v>
      </c>
      <c r="F19" t="s">
        <v>15</v>
      </c>
      <c r="G19" s="15">
        <v>12</v>
      </c>
      <c r="H19" s="16">
        <v>8</v>
      </c>
      <c r="J19" t="s">
        <v>15</v>
      </c>
      <c r="K19" s="13">
        <v>0</v>
      </c>
      <c r="L19" s="14">
        <v>2</v>
      </c>
      <c r="N19" t="s">
        <v>15</v>
      </c>
      <c r="O19" s="13">
        <v>0</v>
      </c>
      <c r="P19" s="14">
        <v>1</v>
      </c>
      <c r="S19">
        <f t="shared" si="2"/>
        <v>16</v>
      </c>
      <c r="T19" s="2">
        <v>1</v>
      </c>
      <c r="U19" s="2">
        <v>10</v>
      </c>
      <c r="X19">
        <f t="shared" si="3"/>
        <v>16</v>
      </c>
      <c r="Y19" s="17">
        <v>1</v>
      </c>
      <c r="Z19" s="2">
        <v>0</v>
      </c>
      <c r="AA19" s="2">
        <v>0</v>
      </c>
      <c r="AB19" s="2">
        <v>3</v>
      </c>
      <c r="AC19" s="18">
        <v>0</v>
      </c>
      <c r="AD19" s="19">
        <f t="shared" si="0"/>
        <v>4</v>
      </c>
    </row>
    <row r="20" spans="1:32" x14ac:dyDescent="0.35">
      <c r="A20">
        <f t="shared" si="1"/>
        <v>17</v>
      </c>
      <c r="B20" s="2">
        <v>0</v>
      </c>
      <c r="C20" s="2">
        <v>8</v>
      </c>
      <c r="F20" s="20" t="s">
        <v>16</v>
      </c>
      <c r="G20" s="21">
        <v>3</v>
      </c>
      <c r="H20" s="22">
        <v>4</v>
      </c>
      <c r="J20" s="20" t="s">
        <v>16</v>
      </c>
      <c r="K20" s="21">
        <v>0</v>
      </c>
      <c r="L20" s="22">
        <v>0</v>
      </c>
      <c r="N20" s="20" t="s">
        <v>16</v>
      </c>
      <c r="O20" s="21">
        <v>0</v>
      </c>
      <c r="P20" s="22">
        <v>0</v>
      </c>
      <c r="S20">
        <f t="shared" si="2"/>
        <v>17</v>
      </c>
      <c r="T20" s="2">
        <v>0</v>
      </c>
      <c r="U20" s="2">
        <v>8</v>
      </c>
      <c r="X20">
        <f t="shared" si="3"/>
        <v>17</v>
      </c>
      <c r="Y20" s="17">
        <v>0</v>
      </c>
      <c r="Z20" s="2">
        <v>0</v>
      </c>
      <c r="AA20" s="2">
        <v>1</v>
      </c>
      <c r="AB20" s="2">
        <v>2</v>
      </c>
      <c r="AC20" s="18">
        <v>0</v>
      </c>
      <c r="AD20" s="19">
        <f t="shared" si="0"/>
        <v>3</v>
      </c>
    </row>
    <row r="21" spans="1:32" x14ac:dyDescent="0.35">
      <c r="A21">
        <f t="shared" si="1"/>
        <v>18</v>
      </c>
      <c r="B21" s="35">
        <v>0</v>
      </c>
      <c r="C21" s="35">
        <v>5</v>
      </c>
      <c r="G21">
        <f>SUM(G16:G20)</f>
        <v>20</v>
      </c>
      <c r="H21">
        <f>SUM(H16:H20)</f>
        <v>20</v>
      </c>
      <c r="K21">
        <f>SUM(K16:K20)</f>
        <v>20</v>
      </c>
      <c r="L21">
        <f>SUM(L16:L20)</f>
        <v>20</v>
      </c>
      <c r="O21">
        <f>SUM(O16:O20)</f>
        <v>20</v>
      </c>
      <c r="P21">
        <f>SUM(P16:P20)</f>
        <v>20</v>
      </c>
      <c r="S21">
        <f t="shared" si="2"/>
        <v>18</v>
      </c>
      <c r="T21" s="35">
        <v>0</v>
      </c>
      <c r="U21" s="35">
        <v>5</v>
      </c>
      <c r="X21">
        <f t="shared" si="3"/>
        <v>18</v>
      </c>
      <c r="Y21" s="36">
        <v>0</v>
      </c>
      <c r="Z21" s="35">
        <v>1</v>
      </c>
      <c r="AA21" s="35">
        <v>0</v>
      </c>
      <c r="AB21" s="35">
        <v>1</v>
      </c>
      <c r="AC21" s="37">
        <v>0</v>
      </c>
      <c r="AD21" s="38">
        <f t="shared" si="0"/>
        <v>2</v>
      </c>
    </row>
    <row r="22" spans="1:32" x14ac:dyDescent="0.35">
      <c r="X22" s="39" t="s">
        <v>22</v>
      </c>
      <c r="Y22" s="40">
        <v>1</v>
      </c>
      <c r="Z22" s="4">
        <v>2</v>
      </c>
      <c r="AA22" s="4">
        <v>2</v>
      </c>
      <c r="AB22" s="4">
        <v>3</v>
      </c>
      <c r="AC22" s="41">
        <v>2</v>
      </c>
      <c r="AD22" s="42">
        <f t="shared" si="0"/>
        <v>10</v>
      </c>
    </row>
    <row r="23" spans="1:32" x14ac:dyDescent="0.35">
      <c r="A23" s="39" t="s">
        <v>20</v>
      </c>
      <c r="B23" s="12">
        <f>COUNTIF(B4:B21,1)/COUNTA(B4:B21)</f>
        <v>0.61111111111111116</v>
      </c>
      <c r="F23" t="s">
        <v>20</v>
      </c>
      <c r="G23" s="31">
        <f>(G19+H19)/SUM(G16:H20)</f>
        <v>0.5</v>
      </c>
      <c r="J23" t="s">
        <v>20</v>
      </c>
      <c r="K23" s="31">
        <f>(K18+L18)/SUM(K16:L20)</f>
        <v>0.875</v>
      </c>
      <c r="N23" t="s">
        <v>20</v>
      </c>
      <c r="O23" s="31">
        <f>(O16+P16)/SUM(O16:P20)</f>
        <v>0.5</v>
      </c>
      <c r="S23" s="39" t="s">
        <v>20</v>
      </c>
      <c r="T23" s="12">
        <f>COUNTIF(T4:T21,1)/COUNTA(T4:T21)</f>
        <v>0.61111111111111116</v>
      </c>
    </row>
    <row r="24" spans="1:32" x14ac:dyDescent="0.35">
      <c r="A24" s="39" t="s">
        <v>15</v>
      </c>
      <c r="B24" s="19">
        <f>COUNTIF(B4:B9,1)/COUNT(B4:B9)-COUNTIF(B16:B21,1)/COUNT(B16:B21)</f>
        <v>0.5</v>
      </c>
      <c r="F24" t="s">
        <v>15</v>
      </c>
      <c r="G24" s="32">
        <f>G19/SUM(G16:G20)-H19/SUM(H16:H20)</f>
        <v>0.19999999999999996</v>
      </c>
      <c r="J24" t="s">
        <v>15</v>
      </c>
      <c r="K24" s="32">
        <f>K18/SUM(K16:K20)-L18/SUM(L16:L20)</f>
        <v>0.14999999999999991</v>
      </c>
      <c r="N24" t="s">
        <v>15</v>
      </c>
      <c r="O24" s="32">
        <f>O16/SUM(O16:O20)-P16/SUM(P16:P20)</f>
        <v>0.10000000000000003</v>
      </c>
      <c r="S24" s="39" t="s">
        <v>15</v>
      </c>
      <c r="T24" s="19">
        <f>COUNTIF(T4:T9,1)/COUNT(T4:T9)-COUNTIF(T16:T21,1)/COUNT(T16:T21)</f>
        <v>0.5</v>
      </c>
      <c r="X24" s="39" t="s">
        <v>20</v>
      </c>
      <c r="Y24" s="9" t="e">
        <f ca="1">ITEMDIFF(Y4:Y21,Y22)</f>
        <v>#NAME?</v>
      </c>
      <c r="Z24" s="10" t="e">
        <f ca="1">ITEMDIFF(Z4:Z21,Z22)</f>
        <v>#NAME?</v>
      </c>
      <c r="AA24" s="10" t="e">
        <f ca="1">ITEMDIFF(AA4:AA21,AA22)</f>
        <v>#NAME?</v>
      </c>
      <c r="AB24" s="10" t="e">
        <f ca="1">ITEMDIFF(AB4:AB21,AB22)</f>
        <v>#NAME?</v>
      </c>
      <c r="AC24" s="11" t="e">
        <f ca="1">ITEMDIFF(AC4:AC21,AC22)</f>
        <v>#NAME?</v>
      </c>
      <c r="AD24" s="42" t="e">
        <f ca="1">ITEMDIFF(AD4:AD21,AD22)</f>
        <v>#NAME?</v>
      </c>
      <c r="AF24" t="s">
        <v>23</v>
      </c>
    </row>
    <row r="25" spans="1:32" x14ac:dyDescent="0.35">
      <c r="A25" s="39" t="s">
        <v>24</v>
      </c>
      <c r="B25" s="38">
        <f>CORREL(B4:B21,C4:C21)</f>
        <v>0.4054695723995605</v>
      </c>
      <c r="S25" s="39" t="s">
        <v>24</v>
      </c>
      <c r="T25" s="38">
        <f>CORREL(T4:T21,U4:U21)</f>
        <v>0.4054695723995605</v>
      </c>
      <c r="X25" s="39" t="s">
        <v>15</v>
      </c>
      <c r="Y25" s="17" t="e">
        <f ca="1">ITEMDISC(Y4:Y21,$AD4:$AD21,,Y22)</f>
        <v>#NAME?</v>
      </c>
      <c r="Z25" s="2" t="e">
        <f ca="1">ITEMDISC(Z4:Z21,$AD4:$AD21,,Z22)</f>
        <v>#NAME?</v>
      </c>
      <c r="AA25" s="2" t="e">
        <f ca="1">ITEMDISC(AA4:AA21,$AD4:$AD21,,AA22)</f>
        <v>#NAME?</v>
      </c>
      <c r="AB25" s="2" t="e">
        <f ca="1">ITEMDISC(AB4:AB21,$AD4:$AD21,,AB22)</f>
        <v>#NAME?</v>
      </c>
      <c r="AC25" s="18" t="e">
        <f ca="1">ITEMDISC(AC4:AC21,$AD4:$AD21,,AC22)</f>
        <v>#NAME?</v>
      </c>
    </row>
    <row r="26" spans="1:32" x14ac:dyDescent="0.35">
      <c r="X26" s="39" t="s">
        <v>25</v>
      </c>
      <c r="Y26" s="36">
        <f>CORREL(Y4:Y21,$AD4:$AD21)</f>
        <v>-7.9808688446762213E-2</v>
      </c>
      <c r="Z26" s="35">
        <f>CORREL(Z4:Z21,$AD4:$AD21)</f>
        <v>0.62250776988474532</v>
      </c>
      <c r="AA26" s="35">
        <f>CORREL(AA4:AA21,$AD4:$AD21)</f>
        <v>0.7094999497920208</v>
      </c>
      <c r="AB26" s="35">
        <f>CORREL(AB4:AB21,$AD4:$AD21)</f>
        <v>0.35691530512412478</v>
      </c>
      <c r="AC26" s="37">
        <f>CORREL(AC4:AC21,$AD4:$AD21)</f>
        <v>0.84461576836946628</v>
      </c>
    </row>
    <row r="28" spans="1:32" x14ac:dyDescent="0.35">
      <c r="X28" s="39" t="s">
        <v>20</v>
      </c>
      <c r="Y28" s="9">
        <f t="shared" ref="Y28:AD28" si="4">SUM(Y4:Y21)/(COUNT(Y4:Y21)*Y22)</f>
        <v>0.5</v>
      </c>
      <c r="Z28" s="10">
        <f t="shared" si="4"/>
        <v>0.58333333333333337</v>
      </c>
      <c r="AA28" s="10">
        <f t="shared" si="4"/>
        <v>0.55555555555555558</v>
      </c>
      <c r="AB28" s="10">
        <f t="shared" si="4"/>
        <v>0.66666666666666663</v>
      </c>
      <c r="AC28" s="11">
        <f t="shared" si="4"/>
        <v>0.5</v>
      </c>
      <c r="AD28" s="42">
        <f t="shared" si="4"/>
        <v>0.58333333333333337</v>
      </c>
      <c r="AF28" t="s">
        <v>26</v>
      </c>
    </row>
    <row r="29" spans="1:32" x14ac:dyDescent="0.35">
      <c r="X29" s="39" t="s">
        <v>15</v>
      </c>
      <c r="Y29" s="17">
        <f>(SUM(Y$4:Y$8)-SUM(Y$17:Y$21))/(COUNT(Y$4:Y$8)*Y22)</f>
        <v>-0.2</v>
      </c>
      <c r="Z29" s="2">
        <f>(SUM(Z$4:Z$8)-SUM(Z$17:Z$21))/(COUNT(Z$4:Z$8)*Z22)</f>
        <v>0.7</v>
      </c>
      <c r="AA29" s="2">
        <f>(SUM(AA$4:AA$8)-SUM(AA$17:AA$21))/(COUNT(AA$4:AA$8)*AA22)</f>
        <v>0.8</v>
      </c>
      <c r="AB29" s="2">
        <f>(SUM(AB$4:AB$8)-SUM(AB$17:AB$21))/(COUNT(AB$4:AB$8)*AB22)</f>
        <v>0.2</v>
      </c>
      <c r="AC29" s="2">
        <f>(SUM(AC$4:AC$8)-SUM(AC$17:AC$21))/(COUNT(AC$4:AC$8)*AC22)</f>
        <v>0.9</v>
      </c>
    </row>
    <row r="30" spans="1:32" x14ac:dyDescent="0.35">
      <c r="X30" s="39" t="s">
        <v>25</v>
      </c>
      <c r="Y30" s="36">
        <f>CORREL(Y4:Y21,$AD4:$AD21)</f>
        <v>-7.9808688446762213E-2</v>
      </c>
      <c r="Z30" s="35">
        <f>CORREL(Z4:Z21,$AD4:$AD21)</f>
        <v>0.62250776988474532</v>
      </c>
      <c r="AA30" s="35">
        <f>CORREL(AA4:AA21,$AD4:$AD21)</f>
        <v>0.7094999497920208</v>
      </c>
      <c r="AB30" s="35">
        <f>CORREL(AB4:AB21,$AD4:$AD21)</f>
        <v>0.35691530512412478</v>
      </c>
      <c r="AC30" s="37">
        <f>CORREL(AC4:AC21,$AD4:$AD21)</f>
        <v>0.84461576836946628</v>
      </c>
    </row>
  </sheetData>
  <mergeCells count="6">
    <mergeCell ref="G2:H2"/>
    <mergeCell ref="K2:L2"/>
    <mergeCell ref="O2:P2"/>
    <mergeCell ref="G14:H14"/>
    <mergeCell ref="K14:L14"/>
    <mergeCell ref="O14:P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2023-04-12T13:51:11Z</dcterms:created>
  <dcterms:modified xsi:type="dcterms:W3CDTF">2023-04-12T13:54:46Z</dcterms:modified>
</cp:coreProperties>
</file>