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1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A Real Statistics 2020\Examples Detailed\"/>
    </mc:Choice>
  </mc:AlternateContent>
  <xr:revisionPtr revIDLastSave="0" documentId="13_ncr:1_{A68FBD1B-0531-495B-8A79-5233C8D89CC5}" xr6:coauthVersionLast="47" xr6:coauthVersionMax="47" xr10:uidLastSave="{00000000-0000-0000-0000-000000000000}"/>
  <bookViews>
    <workbookView xWindow="-110" yWindow="-110" windowWidth="19420" windowHeight="10300" xr2:uid="{E03CF2EF-A29C-49C2-814A-716FA82A2576}"/>
  </bookViews>
  <sheets>
    <sheet name="Title" sheetId="2" r:id="rId1"/>
    <sheet name="LSDV" sheetId="1" r:id="rId2"/>
    <sheet name="LSDV -1" sheetId="5" r:id="rId3"/>
    <sheet name="LSDV 1" sheetId="6" r:id="rId4"/>
  </sheets>
  <definedNames>
    <definedName name="DataRang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1" i="6" l="1" a="1"/>
  <c r="AE1" i="6" s="1"/>
  <c r="O17" i="6" l="1" a="1"/>
  <c r="P26" i="6" s="1"/>
  <c r="V2" i="6" a="1"/>
  <c r="V2" i="6" s="1"/>
  <c r="O17" i="5" a="1"/>
  <c r="P23" i="5" s="1"/>
  <c r="V2" i="5" a="1"/>
  <c r="V2" i="5" s="1"/>
  <c r="AE1" i="5" a="1"/>
  <c r="AE1" i="5" s="1"/>
  <c r="P17" i="1" a="1"/>
  <c r="Q24" i="1" s="1"/>
  <c r="W2" i="1" a="1"/>
  <c r="W2" i="1" s="1"/>
  <c r="AF1" i="1" a="1"/>
  <c r="AF1" i="1" s="1"/>
  <c r="E25" i="6"/>
  <c r="E24" i="6"/>
  <c r="E23" i="6"/>
  <c r="E22" i="6"/>
  <c r="E21" i="6"/>
  <c r="E20" i="6"/>
  <c r="F19" i="6"/>
  <c r="E19" i="6"/>
  <c r="E18" i="6"/>
  <c r="E17" i="6"/>
  <c r="E16" i="6"/>
  <c r="E15" i="6"/>
  <c r="P14" i="6"/>
  <c r="E14" i="6"/>
  <c r="E13" i="6"/>
  <c r="E12" i="6"/>
  <c r="E11" i="6"/>
  <c r="E10" i="6"/>
  <c r="F9" i="6"/>
  <c r="E9" i="6"/>
  <c r="O8" i="6"/>
  <c r="E8" i="6"/>
  <c r="E7" i="6"/>
  <c r="E6" i="6"/>
  <c r="F5" i="6"/>
  <c r="E5" i="6"/>
  <c r="E4" i="6"/>
  <c r="E3" i="6"/>
  <c r="E2" i="6"/>
  <c r="F1" i="6"/>
  <c r="F24" i="6" s="1"/>
  <c r="P14" i="5"/>
  <c r="O8" i="5"/>
  <c r="O14" i="5" s="1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E7" i="5"/>
  <c r="E6" i="5"/>
  <c r="E5" i="5"/>
  <c r="E4" i="5"/>
  <c r="E3" i="5"/>
  <c r="E2" i="5"/>
  <c r="F1" i="5"/>
  <c r="F20" i="5" s="1"/>
  <c r="P26" i="5" l="1"/>
  <c r="P18" i="5"/>
  <c r="P17" i="6"/>
  <c r="O19" i="5"/>
  <c r="O18" i="6"/>
  <c r="P22" i="5"/>
  <c r="P21" i="6"/>
  <c r="O23" i="5"/>
  <c r="O22" i="6"/>
  <c r="P23" i="6"/>
  <c r="Q19" i="1"/>
  <c r="P20" i="1"/>
  <c r="P24" i="1"/>
  <c r="P17" i="1"/>
  <c r="P21" i="1"/>
  <c r="P25" i="1"/>
  <c r="P20" i="5"/>
  <c r="P24" i="5"/>
  <c r="P19" i="6"/>
  <c r="P18" i="1"/>
  <c r="P22" i="1"/>
  <c r="P26" i="1"/>
  <c r="O17" i="5"/>
  <c r="P12" i="5" s="1"/>
  <c r="O21" i="5"/>
  <c r="O25" i="5"/>
  <c r="O20" i="6"/>
  <c r="O24" i="6"/>
  <c r="Q23" i="1"/>
  <c r="P20" i="6"/>
  <c r="P24" i="6"/>
  <c r="O20" i="5"/>
  <c r="O24" i="5"/>
  <c r="O19" i="6"/>
  <c r="O23" i="6"/>
  <c r="Q17" i="1"/>
  <c r="Q21" i="1"/>
  <c r="Q25" i="1"/>
  <c r="Q18" i="1"/>
  <c r="Q22" i="1"/>
  <c r="Q26" i="1"/>
  <c r="P17" i="5"/>
  <c r="P21" i="5"/>
  <c r="P25" i="5"/>
  <c r="P19" i="1"/>
  <c r="P23" i="1"/>
  <c r="O18" i="5"/>
  <c r="O22" i="5"/>
  <c r="O26" i="5"/>
  <c r="O17" i="6"/>
  <c r="P12" i="6" s="1"/>
  <c r="O21" i="6"/>
  <c r="O25" i="6"/>
  <c r="P25" i="6"/>
  <c r="O26" i="6"/>
  <c r="Q20" i="1"/>
  <c r="P19" i="5"/>
  <c r="P18" i="6"/>
  <c r="P22" i="6"/>
  <c r="F2" i="6"/>
  <c r="F7" i="6"/>
  <c r="F3" i="6"/>
  <c r="F8" i="6"/>
  <c r="F6" i="6"/>
  <c r="G1" i="6"/>
  <c r="F4" i="6"/>
  <c r="G19" i="6"/>
  <c r="F22" i="6"/>
  <c r="F13" i="6"/>
  <c r="O14" i="6"/>
  <c r="G22" i="6"/>
  <c r="F25" i="6"/>
  <c r="F17" i="6"/>
  <c r="F18" i="6"/>
  <c r="F20" i="6"/>
  <c r="G25" i="6"/>
  <c r="F14" i="6"/>
  <c r="F16" i="6"/>
  <c r="G17" i="6"/>
  <c r="G18" i="6"/>
  <c r="G20" i="6"/>
  <c r="F23" i="6"/>
  <c r="F12" i="6"/>
  <c r="G14" i="6"/>
  <c r="F15" i="6"/>
  <c r="G16" i="6"/>
  <c r="G23" i="6"/>
  <c r="F11" i="6"/>
  <c r="G12" i="6"/>
  <c r="G15" i="6"/>
  <c r="F21" i="6"/>
  <c r="G3" i="6"/>
  <c r="G5" i="6"/>
  <c r="F10" i="6"/>
  <c r="G11" i="6"/>
  <c r="F3" i="5"/>
  <c r="F11" i="5"/>
  <c r="F19" i="5"/>
  <c r="F2" i="5"/>
  <c r="F10" i="5"/>
  <c r="F18" i="5"/>
  <c r="F9" i="5"/>
  <c r="F16" i="5"/>
  <c r="F24" i="5"/>
  <c r="F17" i="5"/>
  <c r="G1" i="5"/>
  <c r="F7" i="5"/>
  <c r="F15" i="5"/>
  <c r="F23" i="5"/>
  <c r="F25" i="5"/>
  <c r="F6" i="5"/>
  <c r="F14" i="5"/>
  <c r="F22" i="5"/>
  <c r="F8" i="5"/>
  <c r="F5" i="5"/>
  <c r="F13" i="5"/>
  <c r="F21" i="5"/>
  <c r="F4" i="5"/>
  <c r="F12" i="5"/>
  <c r="G21" i="6" l="1"/>
  <c r="G24" i="6"/>
  <c r="H1" i="6"/>
  <c r="G6" i="6"/>
  <c r="G7" i="6"/>
  <c r="G13" i="6"/>
  <c r="G8" i="6"/>
  <c r="G2" i="6"/>
  <c r="G4" i="6"/>
  <c r="G10" i="6"/>
  <c r="G9" i="6"/>
  <c r="G21" i="5"/>
  <c r="G13" i="5"/>
  <c r="G5" i="5"/>
  <c r="G22" i="5"/>
  <c r="G14" i="5"/>
  <c r="G6" i="5"/>
  <c r="G23" i="5"/>
  <c r="G15" i="5"/>
  <c r="G7" i="5"/>
  <c r="G18" i="5"/>
  <c r="G10" i="5"/>
  <c r="G24" i="5"/>
  <c r="G16" i="5"/>
  <c r="G8" i="5"/>
  <c r="H1" i="5"/>
  <c r="G9" i="5"/>
  <c r="G25" i="5"/>
  <c r="G17" i="5"/>
  <c r="G2" i="5"/>
  <c r="G19" i="5"/>
  <c r="G11" i="5"/>
  <c r="G3" i="5"/>
  <c r="G20" i="5"/>
  <c r="G12" i="5"/>
  <c r="G4" i="5"/>
  <c r="H15" i="6" l="1"/>
  <c r="H6" i="6"/>
  <c r="H11" i="6"/>
  <c r="H3" i="6"/>
  <c r="H21" i="6"/>
  <c r="H5" i="6"/>
  <c r="H19" i="6"/>
  <c r="H13" i="6"/>
  <c r="H2" i="6"/>
  <c r="H7" i="6"/>
  <c r="H12" i="6"/>
  <c r="H4" i="6"/>
  <c r="H24" i="6"/>
  <c r="H14" i="6"/>
  <c r="H8" i="6"/>
  <c r="H17" i="6"/>
  <c r="H16" i="6"/>
  <c r="H22" i="6"/>
  <c r="H20" i="6"/>
  <c r="H10" i="6"/>
  <c r="I1" i="6"/>
  <c r="H9" i="6"/>
  <c r="H18" i="6"/>
  <c r="H23" i="6"/>
  <c r="H25" i="6"/>
  <c r="H22" i="5"/>
  <c r="H14" i="5"/>
  <c r="H6" i="5"/>
  <c r="H23" i="5"/>
  <c r="H15" i="5"/>
  <c r="H7" i="5"/>
  <c r="H2" i="5"/>
  <c r="H3" i="5"/>
  <c r="H24" i="5"/>
  <c r="H16" i="5"/>
  <c r="H8" i="5"/>
  <c r="I1" i="5"/>
  <c r="H19" i="5"/>
  <c r="H25" i="5"/>
  <c r="H17" i="5"/>
  <c r="H9" i="5"/>
  <c r="H11" i="5"/>
  <c r="H18" i="5"/>
  <c r="H10" i="5"/>
  <c r="H20" i="5"/>
  <c r="H12" i="5"/>
  <c r="H4" i="5"/>
  <c r="H21" i="5"/>
  <c r="H13" i="5"/>
  <c r="H5" i="5"/>
  <c r="I18" i="6" l="1"/>
  <c r="I22" i="6"/>
  <c r="I21" i="6"/>
  <c r="I23" i="6"/>
  <c r="I17" i="6"/>
  <c r="I7" i="6"/>
  <c r="I4" i="6"/>
  <c r="I16" i="6"/>
  <c r="I5" i="6"/>
  <c r="I19" i="6"/>
  <c r="I14" i="6"/>
  <c r="I25" i="6"/>
  <c r="I12" i="6"/>
  <c r="I10" i="6"/>
  <c r="I8" i="6"/>
  <c r="J1" i="6"/>
  <c r="I3" i="6"/>
  <c r="I13" i="6"/>
  <c r="I24" i="6"/>
  <c r="I15" i="6"/>
  <c r="I9" i="6"/>
  <c r="I2" i="6"/>
  <c r="I6" i="6"/>
  <c r="I20" i="6"/>
  <c r="I11" i="6"/>
  <c r="I23" i="5"/>
  <c r="I15" i="5"/>
  <c r="I7" i="5"/>
  <c r="I20" i="5"/>
  <c r="I24" i="5"/>
  <c r="I16" i="5"/>
  <c r="I8" i="5"/>
  <c r="J1" i="5"/>
  <c r="I12" i="5"/>
  <c r="I25" i="5"/>
  <c r="I17" i="5"/>
  <c r="I9" i="5"/>
  <c r="I11" i="5"/>
  <c r="I3" i="5"/>
  <c r="I18" i="5"/>
  <c r="I10" i="5"/>
  <c r="I2" i="5"/>
  <c r="I4" i="5"/>
  <c r="I19" i="5"/>
  <c r="I21" i="5"/>
  <c r="I13" i="5"/>
  <c r="I5" i="5"/>
  <c r="I22" i="5"/>
  <c r="I14" i="5"/>
  <c r="I6" i="5"/>
  <c r="J22" i="6" l="1"/>
  <c r="J24" i="6"/>
  <c r="J12" i="6"/>
  <c r="J6" i="6"/>
  <c r="N18" i="6" a="1"/>
  <c r="J20" i="6"/>
  <c r="J10" i="6"/>
  <c r="J2" i="6"/>
  <c r="J16" i="6"/>
  <c r="J18" i="6"/>
  <c r="J23" i="6"/>
  <c r="J17" i="6"/>
  <c r="J4" i="6"/>
  <c r="J21" i="6"/>
  <c r="J3" i="6"/>
  <c r="K1" i="6"/>
  <c r="J19" i="6"/>
  <c r="J11" i="6"/>
  <c r="J13" i="6"/>
  <c r="J8" i="6"/>
  <c r="J14" i="6"/>
  <c r="J15" i="6"/>
  <c r="J25" i="6"/>
  <c r="J9" i="6"/>
  <c r="J5" i="6"/>
  <c r="J7" i="6"/>
  <c r="N18" i="5" a="1"/>
  <c r="J24" i="5"/>
  <c r="J16" i="5"/>
  <c r="J8" i="5"/>
  <c r="K1" i="5"/>
  <c r="J25" i="5"/>
  <c r="J17" i="5"/>
  <c r="J9" i="5"/>
  <c r="J18" i="5"/>
  <c r="J10" i="5"/>
  <c r="J2" i="5"/>
  <c r="J5" i="5"/>
  <c r="J19" i="5"/>
  <c r="J11" i="5"/>
  <c r="J3" i="5"/>
  <c r="J20" i="5"/>
  <c r="J12" i="5"/>
  <c r="J4" i="5"/>
  <c r="J21" i="5"/>
  <c r="J13" i="5"/>
  <c r="J22" i="5"/>
  <c r="J14" i="5"/>
  <c r="J6" i="5"/>
  <c r="J23" i="5"/>
  <c r="J15" i="5"/>
  <c r="J7" i="5"/>
  <c r="K22" i="6" l="1"/>
  <c r="K6" i="6"/>
  <c r="K4" i="6"/>
  <c r="K19" i="6"/>
  <c r="K11" i="6"/>
  <c r="K2" i="6"/>
  <c r="K12" i="6"/>
  <c r="K9" i="6"/>
  <c r="K5" i="6"/>
  <c r="K20" i="6"/>
  <c r="K16" i="6"/>
  <c r="K18" i="6"/>
  <c r="K14" i="6"/>
  <c r="K25" i="6"/>
  <c r="K15" i="6"/>
  <c r="K10" i="6"/>
  <c r="K8" i="6"/>
  <c r="K21" i="6"/>
  <c r="K23" i="6"/>
  <c r="K7" i="6"/>
  <c r="K3" i="6"/>
  <c r="K17" i="6"/>
  <c r="K24" i="6"/>
  <c r="K13" i="6"/>
  <c r="N24" i="6"/>
  <c r="N21" i="6"/>
  <c r="N25" i="6"/>
  <c r="N20" i="6"/>
  <c r="N19" i="6"/>
  <c r="N26" i="6"/>
  <c r="N18" i="6"/>
  <c r="N23" i="6"/>
  <c r="N22" i="6"/>
  <c r="N22" i="5"/>
  <c r="N24" i="5"/>
  <c r="N20" i="5"/>
  <c r="N21" i="5"/>
  <c r="N19" i="5"/>
  <c r="N18" i="5"/>
  <c r="N25" i="5"/>
  <c r="N26" i="5"/>
  <c r="N23" i="5"/>
  <c r="O12" i="5"/>
  <c r="O13" i="5" s="1"/>
  <c r="K25" i="5"/>
  <c r="K17" i="5"/>
  <c r="K9" i="5"/>
  <c r="K18" i="5"/>
  <c r="K10" i="5"/>
  <c r="K2" i="5"/>
  <c r="K19" i="5"/>
  <c r="K11" i="5"/>
  <c r="K3" i="5"/>
  <c r="K5" i="5"/>
  <c r="K14" i="5"/>
  <c r="K20" i="5"/>
  <c r="K12" i="5"/>
  <c r="K4" i="5"/>
  <c r="K22" i="5"/>
  <c r="K21" i="5"/>
  <c r="K13" i="5"/>
  <c r="K6" i="5"/>
  <c r="K23" i="5"/>
  <c r="K15" i="5"/>
  <c r="K7" i="5"/>
  <c r="K24" i="5"/>
  <c r="K16" i="5"/>
  <c r="K8" i="5"/>
  <c r="E25" i="1"/>
  <c r="E24" i="1"/>
  <c r="E23" i="1"/>
  <c r="E22" i="1"/>
  <c r="E21" i="1"/>
  <c r="E20" i="1"/>
  <c r="E19" i="1"/>
  <c r="E18" i="1"/>
  <c r="E17" i="1"/>
  <c r="E16" i="1"/>
  <c r="E15" i="1"/>
  <c r="Q14" i="1"/>
  <c r="E14" i="1"/>
  <c r="E13" i="1"/>
  <c r="E12" i="1"/>
  <c r="E11" i="1"/>
  <c r="E10" i="1"/>
  <c r="E9" i="1"/>
  <c r="P8" i="1"/>
  <c r="P14" i="1" s="1"/>
  <c r="E8" i="1"/>
  <c r="E7" i="1"/>
  <c r="E6" i="1"/>
  <c r="E5" i="1"/>
  <c r="E4" i="1"/>
  <c r="E3" i="1"/>
  <c r="E2" i="1"/>
  <c r="F1" i="1"/>
  <c r="F14" i="1" s="1"/>
  <c r="O12" i="6" l="1"/>
  <c r="O13" i="6" s="1"/>
  <c r="F21" i="1"/>
  <c r="F16" i="1"/>
  <c r="F17" i="1"/>
  <c r="F23" i="1"/>
  <c r="F19" i="1"/>
  <c r="F15" i="1"/>
  <c r="F25" i="1"/>
  <c r="F5" i="1"/>
  <c r="F2" i="1"/>
  <c r="F8" i="1"/>
  <c r="F18" i="1"/>
  <c r="F20" i="1"/>
  <c r="F22" i="1"/>
  <c r="F24" i="1"/>
  <c r="F6" i="1"/>
  <c r="F13" i="1"/>
  <c r="F3" i="1"/>
  <c r="F4" i="1"/>
  <c r="F9" i="1"/>
  <c r="F10" i="1"/>
  <c r="F11" i="1"/>
  <c r="F12" i="1"/>
  <c r="G1" i="1"/>
  <c r="F7" i="1"/>
  <c r="T21" i="6" l="1"/>
  <c r="S21" i="6"/>
  <c r="Q21" i="6"/>
  <c r="R21" i="6" s="1"/>
  <c r="Q19" i="6"/>
  <c r="R19" i="6" s="1"/>
  <c r="S19" i="6"/>
  <c r="T19" i="6"/>
  <c r="T26" i="6"/>
  <c r="S26" i="6"/>
  <c r="Q26" i="6"/>
  <c r="R26" i="6" s="1"/>
  <c r="Q20" i="6"/>
  <c r="R20" i="6" s="1"/>
  <c r="T20" i="6"/>
  <c r="S20" i="6"/>
  <c r="Q25" i="6"/>
  <c r="R25" i="6" s="1"/>
  <c r="T25" i="6"/>
  <c r="S25" i="6"/>
  <c r="T22" i="6"/>
  <c r="S22" i="6"/>
  <c r="Q22" i="6"/>
  <c r="R22" i="6" s="1"/>
  <c r="S24" i="6"/>
  <c r="T24" i="6"/>
  <c r="Q24" i="6"/>
  <c r="R24" i="6" s="1"/>
  <c r="T18" i="6"/>
  <c r="S18" i="6"/>
  <c r="Q18" i="6"/>
  <c r="R18" i="6" s="1"/>
  <c r="T23" i="6"/>
  <c r="S23" i="6"/>
  <c r="Q23" i="6"/>
  <c r="R23" i="6" s="1"/>
  <c r="Q17" i="6"/>
  <c r="R17" i="6" s="1"/>
  <c r="S17" i="6"/>
  <c r="T17" i="6"/>
  <c r="T26" i="5"/>
  <c r="Q26" i="5"/>
  <c r="R26" i="5" s="1"/>
  <c r="S26" i="5"/>
  <c r="S23" i="5"/>
  <c r="Q23" i="5"/>
  <c r="R23" i="5" s="1"/>
  <c r="T23" i="5"/>
  <c r="Q25" i="5"/>
  <c r="R25" i="5" s="1"/>
  <c r="T25" i="5"/>
  <c r="S25" i="5"/>
  <c r="S24" i="5"/>
  <c r="T24" i="5"/>
  <c r="Q24" i="5"/>
  <c r="R24" i="5" s="1"/>
  <c r="Q19" i="5"/>
  <c r="R19" i="5" s="1"/>
  <c r="S19" i="5"/>
  <c r="T19" i="5"/>
  <c r="S17" i="5"/>
  <c r="T17" i="5"/>
  <c r="Q17" i="5"/>
  <c r="R17" i="5" s="1"/>
  <c r="Q18" i="5"/>
  <c r="R18" i="5" s="1"/>
  <c r="S18" i="5"/>
  <c r="T18" i="5"/>
  <c r="T20" i="5"/>
  <c r="Q20" i="5"/>
  <c r="R20" i="5" s="1"/>
  <c r="S20" i="5"/>
  <c r="Q22" i="5"/>
  <c r="R22" i="5" s="1"/>
  <c r="S22" i="5"/>
  <c r="T22" i="5"/>
  <c r="Q21" i="5"/>
  <c r="R21" i="5" s="1"/>
  <c r="T21" i="5"/>
  <c r="S21" i="5"/>
  <c r="G12" i="1"/>
  <c r="G11" i="1"/>
  <c r="G10" i="1"/>
  <c r="G9" i="1"/>
  <c r="G4" i="1"/>
  <c r="G3" i="1"/>
  <c r="H1" i="1"/>
  <c r="G6" i="1"/>
  <c r="G24" i="1"/>
  <c r="G22" i="1"/>
  <c r="G20" i="1"/>
  <c r="G18" i="1"/>
  <c r="G8" i="1"/>
  <c r="G25" i="1"/>
  <c r="G23" i="1"/>
  <c r="G21" i="1"/>
  <c r="G19" i="1"/>
  <c r="G17" i="1"/>
  <c r="G15" i="1"/>
  <c r="G13" i="1"/>
  <c r="G7" i="1"/>
  <c r="G2" i="1"/>
  <c r="G16" i="1"/>
  <c r="G14" i="1"/>
  <c r="G5" i="1"/>
  <c r="H24" i="1" l="1"/>
  <c r="H22" i="1"/>
  <c r="H20" i="1"/>
  <c r="H18" i="1"/>
  <c r="H8" i="1"/>
  <c r="H6" i="1"/>
  <c r="H16" i="1"/>
  <c r="H13" i="1"/>
  <c r="H7" i="1"/>
  <c r="H2" i="1"/>
  <c r="H23" i="1"/>
  <c r="H17" i="1"/>
  <c r="H15" i="1"/>
  <c r="I1" i="1"/>
  <c r="H25" i="1"/>
  <c r="H21" i="1"/>
  <c r="H19" i="1"/>
  <c r="H5" i="1"/>
  <c r="H12" i="1"/>
  <c r="H11" i="1"/>
  <c r="H10" i="1"/>
  <c r="H9" i="1"/>
  <c r="H4" i="1"/>
  <c r="H3" i="1"/>
  <c r="H14" i="1"/>
  <c r="I13" i="1" l="1"/>
  <c r="I7" i="1"/>
  <c r="I2" i="1"/>
  <c r="I5" i="1"/>
  <c r="J1" i="1"/>
  <c r="I25" i="1"/>
  <c r="I19" i="1"/>
  <c r="I17" i="1"/>
  <c r="I16" i="1"/>
  <c r="I6" i="1"/>
  <c r="I23" i="1"/>
  <c r="I21" i="1"/>
  <c r="I15" i="1"/>
  <c r="I14" i="1"/>
  <c r="I24" i="1"/>
  <c r="I22" i="1"/>
  <c r="I20" i="1"/>
  <c r="I18" i="1"/>
  <c r="I8" i="1"/>
  <c r="I12" i="1"/>
  <c r="I9" i="1"/>
  <c r="I4" i="1"/>
  <c r="I11" i="1"/>
  <c r="I3" i="1"/>
  <c r="I10" i="1"/>
  <c r="K1" i="1" l="1"/>
  <c r="J14" i="1"/>
  <c r="J6" i="1"/>
  <c r="J9" i="1"/>
  <c r="J4" i="1"/>
  <c r="J3" i="1"/>
  <c r="J25" i="1"/>
  <c r="J23" i="1"/>
  <c r="J21" i="1"/>
  <c r="J19" i="1"/>
  <c r="J17" i="1"/>
  <c r="J16" i="1"/>
  <c r="J15" i="1"/>
  <c r="J5" i="1"/>
  <c r="J12" i="1"/>
  <c r="J11" i="1"/>
  <c r="J10" i="1"/>
  <c r="J13" i="1"/>
  <c r="J7" i="1"/>
  <c r="J2" i="1"/>
  <c r="J22" i="1"/>
  <c r="J8" i="1"/>
  <c r="J18" i="1"/>
  <c r="J24" i="1"/>
  <c r="J20" i="1"/>
  <c r="K6" i="1" l="1"/>
  <c r="K3" i="1"/>
  <c r="K25" i="1"/>
  <c r="K23" i="1"/>
  <c r="K21" i="1"/>
  <c r="K19" i="1"/>
  <c r="K17" i="1"/>
  <c r="K16" i="1"/>
  <c r="K15" i="1"/>
  <c r="K14" i="1"/>
  <c r="K12" i="1"/>
  <c r="K11" i="1"/>
  <c r="K10" i="1"/>
  <c r="K9" i="1"/>
  <c r="K4" i="1"/>
  <c r="K22" i="1"/>
  <c r="K20" i="1"/>
  <c r="K18" i="1"/>
  <c r="K5" i="1"/>
  <c r="K24" i="1"/>
  <c r="K8" i="1"/>
  <c r="L1" i="1"/>
  <c r="K7" i="1"/>
  <c r="K2" i="1"/>
  <c r="K13" i="1"/>
  <c r="L25" i="1" l="1"/>
  <c r="L23" i="1"/>
  <c r="L21" i="1"/>
  <c r="L19" i="1"/>
  <c r="L17" i="1"/>
  <c r="L16" i="1"/>
  <c r="L15" i="1"/>
  <c r="L10" i="1"/>
  <c r="L4" i="1"/>
  <c r="L8" i="1"/>
  <c r="L5" i="1"/>
  <c r="L12" i="1"/>
  <c r="L11" i="1"/>
  <c r="L24" i="1"/>
  <c r="L22" i="1"/>
  <c r="L20" i="1"/>
  <c r="L18" i="1"/>
  <c r="L13" i="1"/>
  <c r="L7" i="1"/>
  <c r="L14" i="1"/>
  <c r="L9" i="1"/>
  <c r="L3" i="1"/>
  <c r="L2" i="1"/>
  <c r="L6" i="1"/>
  <c r="O17" i="1" a="1"/>
  <c r="R25" i="1" l="1"/>
  <c r="R17" i="1"/>
  <c r="R22" i="1"/>
  <c r="R23" i="1"/>
  <c r="R20" i="1"/>
  <c r="P12" i="1"/>
  <c r="P13" i="1" s="1"/>
  <c r="U21" i="1" s="1"/>
  <c r="O23" i="1"/>
  <c r="O19" i="1"/>
  <c r="O22" i="1"/>
  <c r="O26" i="1"/>
  <c r="O18" i="1"/>
  <c r="O21" i="1"/>
  <c r="O20" i="1"/>
  <c r="O24" i="1"/>
  <c r="O25" i="1"/>
  <c r="O17" i="1"/>
  <c r="S22" i="1" l="1"/>
  <c r="S20" i="1"/>
  <c r="U19" i="1"/>
  <c r="R26" i="1"/>
  <c r="S26" i="1" s="1"/>
  <c r="S25" i="1"/>
  <c r="Q12" i="1"/>
  <c r="Q13" i="1" s="1"/>
  <c r="T21" i="1"/>
  <c r="S23" i="1"/>
  <c r="T22" i="1"/>
  <c r="T19" i="1"/>
  <c r="T24" i="1"/>
  <c r="T18" i="1"/>
  <c r="T20" i="1"/>
  <c r="R18" i="1"/>
  <c r="S18" i="1" s="1"/>
  <c r="T17" i="1"/>
  <c r="U17" i="1"/>
  <c r="U20" i="1"/>
  <c r="S17" i="1"/>
  <c r="T23" i="1"/>
  <c r="U23" i="1"/>
  <c r="U24" i="1"/>
  <c r="T26" i="1"/>
  <c r="U18" i="1"/>
  <c r="R19" i="1"/>
  <c r="S19" i="1" s="1"/>
  <c r="U26" i="1"/>
  <c r="T25" i="1"/>
  <c r="R21" i="1"/>
  <c r="S21" i="1" s="1"/>
  <c r="U25" i="1"/>
  <c r="U22" i="1"/>
  <c r="R24" i="1"/>
  <c r="S24" i="1" s="1"/>
  <c r="R12" i="1" l="1"/>
  <c r="P5" i="1"/>
  <c r="R13" i="1"/>
  <c r="P7" i="1" s="1"/>
  <c r="S6" i="1"/>
  <c r="S4" i="1"/>
  <c r="S5" i="1" s="1"/>
  <c r="P4" i="1"/>
  <c r="P6" i="1"/>
  <c r="S12" i="1" l="1"/>
  <c r="T12" i="1" s="1"/>
  <c r="U12" i="1" s="1"/>
  <c r="Q12" i="5" l="1"/>
  <c r="O5" i="5"/>
  <c r="O4" i="5" s="1"/>
  <c r="P13" i="5"/>
  <c r="R4" i="5" s="1"/>
  <c r="R5" i="5" s="1"/>
  <c r="O6" i="5" l="1"/>
  <c r="Q13" i="5"/>
  <c r="O7" i="5" s="1"/>
  <c r="R6" i="5"/>
  <c r="P13" i="6"/>
  <c r="Q13" i="6" s="1"/>
  <c r="Q12" i="6"/>
  <c r="O5" i="6"/>
  <c r="O4" i="6" s="1"/>
  <c r="R4" i="6" l="1"/>
  <c r="R5" i="6" s="1"/>
  <c r="O6" i="6"/>
  <c r="R6" i="6"/>
  <c r="R12" i="6"/>
  <c r="S12" i="6" s="1"/>
  <c r="T12" i="6" s="1"/>
  <c r="O7" i="6"/>
  <c r="R12" i="5"/>
  <c r="S12" i="5" s="1"/>
  <c r="T12" i="5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<sst xmlns="http://schemas.openxmlformats.org/spreadsheetml/2006/main" count="117" uniqueCount="37">
  <si>
    <t>firm</t>
  </si>
  <si>
    <t>year</t>
  </si>
  <si>
    <t>lcapital</t>
  </si>
  <si>
    <t>llabor</t>
  </si>
  <si>
    <t>lsales</t>
  </si>
  <si>
    <t>Regression Analysis</t>
  </si>
  <si>
    <t>OVERALL FIT</t>
  </si>
  <si>
    <t>Multiple R</t>
  </si>
  <si>
    <t>AIC</t>
  </si>
  <si>
    <t>R Square</t>
  </si>
  <si>
    <t>AICc</t>
  </si>
  <si>
    <t>Adjusted R Square</t>
  </si>
  <si>
    <t>BSC</t>
  </si>
  <si>
    <t>Standard Error</t>
  </si>
  <si>
    <t>Observations</t>
  </si>
  <si>
    <t>ANOVA</t>
  </si>
  <si>
    <t>Alpha</t>
  </si>
  <si>
    <t>df</t>
  </si>
  <si>
    <t>SS</t>
  </si>
  <si>
    <t>MS</t>
  </si>
  <si>
    <t>F</t>
  </si>
  <si>
    <t>p-value</t>
  </si>
  <si>
    <t>sig</t>
  </si>
  <si>
    <t>Regression</t>
  </si>
  <si>
    <t>Residual</t>
  </si>
  <si>
    <t>Total</t>
  </si>
  <si>
    <t>coeff</t>
  </si>
  <si>
    <t>std err</t>
  </si>
  <si>
    <t>t stat</t>
  </si>
  <si>
    <t>lower</t>
  </si>
  <si>
    <t>upper</t>
  </si>
  <si>
    <t>Real Statistics Using Excel</t>
  </si>
  <si>
    <t>Updated</t>
  </si>
  <si>
    <t>Copyright © 2013 - 2023 Charles Zaiontz</t>
  </si>
  <si>
    <t>Dummy Variable Panel Model</t>
  </si>
  <si>
    <t>SBC</t>
  </si>
  <si>
    <t>Intercept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</si>
</sst>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"/>
  </numFmts>
  <fonts count="3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164" fontId="0" fillId="0" borderId="0" xfId="0" applyNumberFormat="1" applyAlignment="1">
      <alignment horizontal="right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164" fontId="0" fillId="0" borderId="0" xfId="0" applyNumberFormat="1"/>
    <xf numFmtId="0" fontId="0" fillId="0" borderId="5" xfId="0" applyBorder="1"/>
    <xf numFmtId="0" fontId="0" fillId="0" borderId="1" xfId="0" applyBorder="1"/>
    <xf numFmtId="0" fontId="1" fillId="0" borderId="6" xfId="0" applyFont="1" applyBorder="1" applyAlignment="1">
      <alignment horizontal="center"/>
    </xf>
    <xf numFmtId="164" fontId="0" fillId="0" borderId="1" xfId="0" applyNumberFormat="1" applyBorder="1"/>
    <xf numFmtId="15" fontId="0" fillId="0" borderId="0" xfId="0" applyNumberForma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B8DBD9-6540-4079-B99E-627D9B00F5BE}">
  <sheetPr codeName="Sheet1"/>
  <dimension ref="A1:B6"/>
  <sheetViews>
    <sheetView tabSelected="1" workbookViewId="0"/>
  </sheetViews>
  <sheetFormatPr defaultRowHeight="14.5" x14ac:dyDescent="0.35"/>
  <cols>
    <col min="2" max="2" width="9.54296875" bestFit="1" customWidth="1"/>
  </cols>
  <sheetData>
    <row r="1" spans="1:2" x14ac:dyDescent="0.35">
      <c r="A1" t="s">
        <v>31</v>
      </c>
    </row>
    <row r="2" spans="1:2" x14ac:dyDescent="0.35">
      <c r="A2" t="s">
        <v>34</v>
      </c>
    </row>
    <row r="4" spans="1:2" x14ac:dyDescent="0.35">
      <c r="A4" t="s">
        <v>32</v>
      </c>
      <c r="B4" s="14">
        <v>45022</v>
      </c>
    </row>
    <row r="6" spans="1:2" x14ac:dyDescent="0.35">
      <c r="A6" s="15" t="s">
        <v>33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4DE65-D254-4968-9D1B-80695C0B7A80}">
  <sheetPr codeName="Sheet49"/>
  <dimension ref="A1:AF26"/>
  <sheetViews>
    <sheetView zoomScaleNormal="100" workbookViewId="0"/>
  </sheetViews>
  <sheetFormatPr defaultRowHeight="14.5" x14ac:dyDescent="0.35"/>
  <cols>
    <col min="1" max="2" width="5.08984375" customWidth="1"/>
    <col min="3" max="4" width="8.7265625" style="9"/>
    <col min="5" max="12" width="4" style="9" customWidth="1"/>
    <col min="13" max="13" width="8.7265625" style="9"/>
    <col min="15" max="15" width="17" customWidth="1"/>
    <col min="26" max="27" width="5.08984375" customWidth="1"/>
    <col min="28" max="30" width="8.7265625" style="9"/>
    <col min="34" max="41" width="4" customWidth="1"/>
  </cols>
  <sheetData>
    <row r="1" spans="1:32" x14ac:dyDescent="0.35">
      <c r="A1" s="1" t="s">
        <v>0</v>
      </c>
      <c r="B1" s="1" t="s">
        <v>1</v>
      </c>
      <c r="C1" s="2" t="s">
        <v>2</v>
      </c>
      <c r="D1" s="2" t="s">
        <v>3</v>
      </c>
      <c r="E1" s="1">
        <v>1</v>
      </c>
      <c r="F1" s="1">
        <f>E1+1</f>
        <v>2</v>
      </c>
      <c r="G1" s="1">
        <f t="shared" ref="G1:L1" si="0">F1+1</f>
        <v>3</v>
      </c>
      <c r="H1" s="1">
        <f t="shared" si="0"/>
        <v>4</v>
      </c>
      <c r="I1" s="1">
        <f>H1+1</f>
        <v>5</v>
      </c>
      <c r="J1" s="1">
        <f>I1+1</f>
        <v>6</v>
      </c>
      <c r="K1" s="1">
        <f>J1+1</f>
        <v>7</v>
      </c>
      <c r="L1" s="1">
        <f t="shared" si="0"/>
        <v>8</v>
      </c>
      <c r="M1" s="2" t="s">
        <v>4</v>
      </c>
      <c r="O1" t="s">
        <v>5</v>
      </c>
      <c r="Z1" s="1" t="s">
        <v>0</v>
      </c>
      <c r="AA1" s="1" t="s">
        <v>1</v>
      </c>
      <c r="AB1" s="2" t="s">
        <v>2</v>
      </c>
      <c r="AC1" s="2" t="s">
        <v>3</v>
      </c>
      <c r="AD1" s="2" t="s">
        <v>4</v>
      </c>
      <c r="AF1" t="e" cm="1">
        <f t="array" aca="1" ref="AF1" ca="1">PANEL_DVM(AB1:AD25,3,TRUE)</f>
        <v>#NAME?</v>
      </c>
    </row>
    <row r="2" spans="1:32" x14ac:dyDescent="0.35">
      <c r="A2" s="3">
        <v>1</v>
      </c>
      <c r="B2" s="4">
        <v>2008</v>
      </c>
      <c r="C2" s="5">
        <v>8.9138500000000001</v>
      </c>
      <c r="D2" s="5">
        <v>3.1783199999999998</v>
      </c>
      <c r="E2" s="3">
        <f>IF($A2=E$1,1,0)</f>
        <v>1</v>
      </c>
      <c r="F2" s="3">
        <f t="shared" ref="F2:L17" si="1">IF($A2=F$1,1,0)</f>
        <v>0</v>
      </c>
      <c r="G2" s="3">
        <f t="shared" si="1"/>
        <v>0</v>
      </c>
      <c r="H2" s="3">
        <f t="shared" si="1"/>
        <v>0</v>
      </c>
      <c r="I2" s="3">
        <f t="shared" si="1"/>
        <v>0</v>
      </c>
      <c r="J2" s="3">
        <f t="shared" si="1"/>
        <v>0</v>
      </c>
      <c r="K2" s="3">
        <f t="shared" si="1"/>
        <v>0</v>
      </c>
      <c r="L2" s="3">
        <f t="shared" si="1"/>
        <v>0</v>
      </c>
      <c r="M2" s="5">
        <v>9.5985499999999995</v>
      </c>
      <c r="W2" t="e" cm="1">
        <f t="array" aca="1" ref="W2" ca="1">RSquare_Test(C2:L25,C2:D25,M2:M25,TRUE)</f>
        <v>#NAME?</v>
      </c>
      <c r="X2" s="6"/>
      <c r="Z2" s="3">
        <v>1</v>
      </c>
      <c r="AA2" s="4">
        <v>2008</v>
      </c>
      <c r="AB2" s="5">
        <v>8.9138500000000001</v>
      </c>
      <c r="AC2" s="5">
        <v>3.1783199999999998</v>
      </c>
      <c r="AD2" s="5">
        <v>9.5985499999999995</v>
      </c>
    </row>
    <row r="3" spans="1:32" ht="15" thickBot="1" x14ac:dyDescent="0.4">
      <c r="A3" s="3">
        <v>1</v>
      </c>
      <c r="B3">
        <v>2010</v>
      </c>
      <c r="C3" s="9">
        <v>8.9305000000000003</v>
      </c>
      <c r="D3" s="9">
        <v>3.4831300000000001</v>
      </c>
      <c r="E3" s="3">
        <f t="shared" ref="E3:L25" si="2">IF($A3=E$1,1,0)</f>
        <v>1</v>
      </c>
      <c r="F3" s="3">
        <f t="shared" si="1"/>
        <v>0</v>
      </c>
      <c r="G3" s="3">
        <f t="shared" si="1"/>
        <v>0</v>
      </c>
      <c r="H3" s="3">
        <f t="shared" si="1"/>
        <v>0</v>
      </c>
      <c r="I3" s="3">
        <f t="shared" si="1"/>
        <v>0</v>
      </c>
      <c r="J3" s="3">
        <f t="shared" si="1"/>
        <v>0</v>
      </c>
      <c r="K3" s="3">
        <f t="shared" si="1"/>
        <v>0</v>
      </c>
      <c r="L3" s="3">
        <f t="shared" si="1"/>
        <v>0</v>
      </c>
      <c r="M3" s="9">
        <v>9.7047600000000003</v>
      </c>
      <c r="O3" s="10" t="s">
        <v>6</v>
      </c>
      <c r="P3" s="10"/>
      <c r="R3" s="10"/>
      <c r="S3" s="10"/>
      <c r="X3" s="7"/>
      <c r="Z3" s="3">
        <v>1</v>
      </c>
      <c r="AA3">
        <v>2010</v>
      </c>
      <c r="AB3" s="9">
        <v>8.9305000000000003</v>
      </c>
      <c r="AC3" s="9">
        <v>3.4831300000000001</v>
      </c>
      <c r="AD3" s="9">
        <v>9.7047600000000003</v>
      </c>
    </row>
    <row r="4" spans="1:32" ht="15" thickTop="1" x14ac:dyDescent="0.35">
      <c r="A4" s="3">
        <v>1</v>
      </c>
      <c r="B4">
        <v>2012</v>
      </c>
      <c r="C4" s="9">
        <v>9.0151000000000003</v>
      </c>
      <c r="D4" s="9">
        <v>3.83507</v>
      </c>
      <c r="E4" s="3">
        <f t="shared" si="2"/>
        <v>1</v>
      </c>
      <c r="F4" s="3">
        <f t="shared" si="1"/>
        <v>0</v>
      </c>
      <c r="G4" s="3">
        <f t="shared" si="1"/>
        <v>0</v>
      </c>
      <c r="H4" s="3">
        <f t="shared" si="1"/>
        <v>0</v>
      </c>
      <c r="I4" s="3">
        <f t="shared" si="1"/>
        <v>0</v>
      </c>
      <c r="J4" s="3">
        <f t="shared" si="1"/>
        <v>0</v>
      </c>
      <c r="K4" s="3">
        <f t="shared" si="1"/>
        <v>0</v>
      </c>
      <c r="L4" s="3">
        <f t="shared" si="1"/>
        <v>0</v>
      </c>
      <c r="M4" s="9">
        <v>9.8431499999999996</v>
      </c>
      <c r="O4" t="s">
        <v>7</v>
      </c>
      <c r="P4" t="e">
        <f ca="1">SQRT(P5)</f>
        <v>#NAME?</v>
      </c>
      <c r="R4" t="s">
        <v>8</v>
      </c>
      <c r="S4" t="e">
        <f ca="1">P8*LN(Q13/P8)+2*P12</f>
        <v>#NAME?</v>
      </c>
      <c r="X4" s="7"/>
      <c r="Z4" s="3">
        <v>1</v>
      </c>
      <c r="AA4">
        <v>2012</v>
      </c>
      <c r="AB4" s="9">
        <v>9.0151000000000003</v>
      </c>
      <c r="AC4" s="9">
        <v>3.83507</v>
      </c>
      <c r="AD4" s="9">
        <v>9.8431499999999996</v>
      </c>
    </row>
    <row r="5" spans="1:32" x14ac:dyDescent="0.35">
      <c r="A5" s="3">
        <v>2</v>
      </c>
      <c r="B5">
        <v>2008</v>
      </c>
      <c r="C5" s="9">
        <v>7.7774000000000001</v>
      </c>
      <c r="D5" s="9">
        <v>4.2269300000000003</v>
      </c>
      <c r="E5" s="3">
        <f t="shared" si="2"/>
        <v>0</v>
      </c>
      <c r="F5" s="3">
        <f t="shared" si="1"/>
        <v>1</v>
      </c>
      <c r="G5" s="3">
        <f t="shared" si="1"/>
        <v>0</v>
      </c>
      <c r="H5" s="3">
        <f t="shared" si="1"/>
        <v>0</v>
      </c>
      <c r="I5" s="3">
        <f t="shared" si="1"/>
        <v>0</v>
      </c>
      <c r="J5" s="3">
        <f t="shared" si="1"/>
        <v>0</v>
      </c>
      <c r="K5" s="3">
        <f t="shared" si="1"/>
        <v>0</v>
      </c>
      <c r="L5" s="3">
        <f t="shared" si="1"/>
        <v>0</v>
      </c>
      <c r="M5" s="9">
        <v>8.1265400000000003</v>
      </c>
      <c r="O5" t="s">
        <v>9</v>
      </c>
      <c r="P5" t="e">
        <f ca="1">Q12/Q14</f>
        <v>#NAME?</v>
      </c>
      <c r="R5" t="s">
        <v>10</v>
      </c>
      <c r="S5" t="e">
        <f ca="1">S4+2*(P12+1)*(P12+2)/(P8-P12-2)</f>
        <v>#NAME?</v>
      </c>
      <c r="X5" s="7"/>
      <c r="Z5" s="3">
        <v>2</v>
      </c>
      <c r="AA5">
        <v>2008</v>
      </c>
      <c r="AB5" s="9">
        <v>7.7774000000000001</v>
      </c>
      <c r="AC5" s="9">
        <v>4.2269300000000003</v>
      </c>
      <c r="AD5" s="9">
        <v>8.1265400000000003</v>
      </c>
    </row>
    <row r="6" spans="1:32" x14ac:dyDescent="0.35">
      <c r="A6" s="3">
        <v>2</v>
      </c>
      <c r="B6">
        <v>2010</v>
      </c>
      <c r="C6" s="9">
        <v>7.2570899999999998</v>
      </c>
      <c r="D6" s="9">
        <v>4.43757</v>
      </c>
      <c r="E6" s="3">
        <f t="shared" si="2"/>
        <v>0</v>
      </c>
      <c r="F6" s="3">
        <f t="shared" si="1"/>
        <v>1</v>
      </c>
      <c r="G6" s="3">
        <f t="shared" si="1"/>
        <v>0</v>
      </c>
      <c r="H6" s="3">
        <f t="shared" si="1"/>
        <v>0</v>
      </c>
      <c r="I6" s="3">
        <f t="shared" si="1"/>
        <v>0</v>
      </c>
      <c r="J6" s="3">
        <f t="shared" si="1"/>
        <v>0</v>
      </c>
      <c r="K6" s="3">
        <f t="shared" si="1"/>
        <v>0</v>
      </c>
      <c r="L6" s="3">
        <f t="shared" si="1"/>
        <v>0</v>
      </c>
      <c r="M6" s="9">
        <v>8.5477600000000002</v>
      </c>
      <c r="O6" t="s">
        <v>11</v>
      </c>
      <c r="P6" t="e">
        <f ca="1">1-(1-P5)*P8/(P8-P12)</f>
        <v>#NAME?</v>
      </c>
      <c r="R6" s="11" t="s">
        <v>12</v>
      </c>
      <c r="S6" s="11" t="e">
        <f ca="1">P8*LN(Q13/P8)+P12*LN(P8)</f>
        <v>#NAME?</v>
      </c>
      <c r="X6" s="7"/>
      <c r="Z6" s="3">
        <v>2</v>
      </c>
      <c r="AA6">
        <v>2010</v>
      </c>
      <c r="AB6" s="9">
        <v>7.2570899999999998</v>
      </c>
      <c r="AC6" s="9">
        <v>4.43757</v>
      </c>
      <c r="AD6" s="9">
        <v>8.5477600000000002</v>
      </c>
    </row>
    <row r="7" spans="1:32" x14ac:dyDescent="0.35">
      <c r="A7" s="3">
        <v>2</v>
      </c>
      <c r="B7">
        <v>2012</v>
      </c>
      <c r="C7" s="9">
        <v>9.3117599999999996</v>
      </c>
      <c r="D7" s="9">
        <v>4.3935599999999999</v>
      </c>
      <c r="E7" s="3">
        <f t="shared" si="2"/>
        <v>0</v>
      </c>
      <c r="F7" s="3">
        <f t="shared" si="1"/>
        <v>1</v>
      </c>
      <c r="G7" s="3">
        <f t="shared" si="1"/>
        <v>0</v>
      </c>
      <c r="H7" s="3">
        <f t="shared" si="1"/>
        <v>0</v>
      </c>
      <c r="I7" s="3">
        <f t="shared" si="1"/>
        <v>0</v>
      </c>
      <c r="J7" s="3">
        <f t="shared" si="1"/>
        <v>0</v>
      </c>
      <c r="K7" s="3">
        <f t="shared" si="1"/>
        <v>0</v>
      </c>
      <c r="L7" s="3">
        <f t="shared" si="1"/>
        <v>0</v>
      </c>
      <c r="M7" s="9">
        <v>7.7975899999999996</v>
      </c>
      <c r="O7" t="s">
        <v>13</v>
      </c>
      <c r="P7" t="e">
        <f ca="1">SQRT(R13)</f>
        <v>#NAME?</v>
      </c>
      <c r="X7" s="8"/>
      <c r="Z7" s="3">
        <v>2</v>
      </c>
      <c r="AA7">
        <v>2012</v>
      </c>
      <c r="AB7" s="9">
        <v>9.3117599999999996</v>
      </c>
      <c r="AC7" s="9">
        <v>4.3935599999999999</v>
      </c>
      <c r="AD7" s="9">
        <v>7.7975899999999996</v>
      </c>
    </row>
    <row r="8" spans="1:32" x14ac:dyDescent="0.35">
      <c r="A8" s="3">
        <v>3</v>
      </c>
      <c r="B8">
        <v>2008</v>
      </c>
      <c r="C8" s="9">
        <v>5.54861</v>
      </c>
      <c r="D8" s="9">
        <v>4.8532000000000002</v>
      </c>
      <c r="E8" s="3">
        <f t="shared" si="2"/>
        <v>0</v>
      </c>
      <c r="F8" s="3">
        <f t="shared" si="1"/>
        <v>0</v>
      </c>
      <c r="G8" s="3">
        <f t="shared" si="1"/>
        <v>1</v>
      </c>
      <c r="H8" s="3">
        <f t="shared" si="1"/>
        <v>0</v>
      </c>
      <c r="I8" s="3">
        <f t="shared" si="1"/>
        <v>0</v>
      </c>
      <c r="J8" s="3">
        <f t="shared" si="1"/>
        <v>0</v>
      </c>
      <c r="K8" s="3">
        <f t="shared" si="1"/>
        <v>0</v>
      </c>
      <c r="L8" s="3">
        <f t="shared" si="1"/>
        <v>0</v>
      </c>
      <c r="M8" s="9">
        <v>7.3699300000000001</v>
      </c>
      <c r="O8" s="11" t="s">
        <v>14</v>
      </c>
      <c r="P8" s="11">
        <f>COUNT(M2:M25)</f>
        <v>24</v>
      </c>
      <c r="Z8" s="3">
        <v>3</v>
      </c>
      <c r="AA8">
        <v>2008</v>
      </c>
      <c r="AB8" s="9">
        <v>5.54861</v>
      </c>
      <c r="AC8" s="9">
        <v>4.8532000000000002</v>
      </c>
      <c r="AD8" s="9">
        <v>7.3699300000000001</v>
      </c>
    </row>
    <row r="9" spans="1:32" x14ac:dyDescent="0.35">
      <c r="A9" s="3">
        <v>3</v>
      </c>
      <c r="B9">
        <v>2010</v>
      </c>
      <c r="C9" s="9">
        <v>6.5219699999999996</v>
      </c>
      <c r="D9" s="9">
        <v>4.1636499999999996</v>
      </c>
      <c r="E9" s="3">
        <f t="shared" si="2"/>
        <v>0</v>
      </c>
      <c r="F9" s="3">
        <f t="shared" si="1"/>
        <v>0</v>
      </c>
      <c r="G9" s="3">
        <f t="shared" si="1"/>
        <v>1</v>
      </c>
      <c r="H9" s="3">
        <f t="shared" si="1"/>
        <v>0</v>
      </c>
      <c r="I9" s="3">
        <f t="shared" si="1"/>
        <v>0</v>
      </c>
      <c r="J9" s="3">
        <f t="shared" si="1"/>
        <v>0</v>
      </c>
      <c r="K9" s="3">
        <f t="shared" si="1"/>
        <v>0</v>
      </c>
      <c r="L9" s="3">
        <f t="shared" si="1"/>
        <v>0</v>
      </c>
      <c r="M9" s="9">
        <v>7.4622799999999998</v>
      </c>
      <c r="Z9" s="3">
        <v>3</v>
      </c>
      <c r="AA9">
        <v>2010</v>
      </c>
      <c r="AB9" s="9">
        <v>6.5219699999999996</v>
      </c>
      <c r="AC9" s="9">
        <v>4.1636499999999996</v>
      </c>
      <c r="AD9" s="9">
        <v>7.4622799999999998</v>
      </c>
    </row>
    <row r="10" spans="1:32" ht="15" thickBot="1" x14ac:dyDescent="0.4">
      <c r="A10" s="3">
        <v>3</v>
      </c>
      <c r="B10">
        <v>2012</v>
      </c>
      <c r="C10" s="9">
        <v>7.8148999999999997</v>
      </c>
      <c r="D10" s="9">
        <v>3.9602599999999999</v>
      </c>
      <c r="E10" s="3">
        <f t="shared" si="2"/>
        <v>0</v>
      </c>
      <c r="F10" s="3">
        <f t="shared" si="1"/>
        <v>0</v>
      </c>
      <c r="G10" s="3">
        <f t="shared" si="1"/>
        <v>1</v>
      </c>
      <c r="H10" s="3">
        <f t="shared" si="1"/>
        <v>0</v>
      </c>
      <c r="I10" s="3">
        <f t="shared" si="1"/>
        <v>0</v>
      </c>
      <c r="J10" s="3">
        <f t="shared" si="1"/>
        <v>0</v>
      </c>
      <c r="K10" s="3">
        <f t="shared" si="1"/>
        <v>0</v>
      </c>
      <c r="L10" s="3">
        <f t="shared" si="1"/>
        <v>0</v>
      </c>
      <c r="M10" s="9">
        <v>7.4587300000000001</v>
      </c>
      <c r="O10" t="s">
        <v>15</v>
      </c>
      <c r="S10" s="3" t="s">
        <v>16</v>
      </c>
      <c r="T10" s="3">
        <v>0.05</v>
      </c>
      <c r="Z10" s="3">
        <v>3</v>
      </c>
      <c r="AA10">
        <v>2012</v>
      </c>
      <c r="AB10" s="9">
        <v>7.8148999999999997</v>
      </c>
      <c r="AC10" s="9">
        <v>3.9602599999999999</v>
      </c>
      <c r="AD10" s="9">
        <v>7.4587300000000001</v>
      </c>
    </row>
    <row r="11" spans="1:32" ht="15" thickTop="1" x14ac:dyDescent="0.35">
      <c r="A11" s="3">
        <v>4</v>
      </c>
      <c r="B11">
        <v>2008</v>
      </c>
      <c r="C11" s="9">
        <v>9.3600399999999997</v>
      </c>
      <c r="D11" s="9">
        <v>4.67028</v>
      </c>
      <c r="E11" s="3">
        <f t="shared" si="2"/>
        <v>0</v>
      </c>
      <c r="F11" s="3">
        <f t="shared" si="1"/>
        <v>0</v>
      </c>
      <c r="G11" s="3">
        <f t="shared" si="1"/>
        <v>0</v>
      </c>
      <c r="H11" s="3">
        <f t="shared" si="1"/>
        <v>1</v>
      </c>
      <c r="I11" s="3">
        <f t="shared" si="1"/>
        <v>0</v>
      </c>
      <c r="J11" s="3">
        <f t="shared" si="1"/>
        <v>0</v>
      </c>
      <c r="K11" s="3">
        <f t="shared" si="1"/>
        <v>0</v>
      </c>
      <c r="L11" s="3">
        <f t="shared" si="1"/>
        <v>0</v>
      </c>
      <c r="M11" s="9">
        <v>8.25901</v>
      </c>
      <c r="O11" s="12"/>
      <c r="P11" s="12" t="s">
        <v>17</v>
      </c>
      <c r="Q11" s="12" t="s">
        <v>18</v>
      </c>
      <c r="R11" s="12" t="s">
        <v>19</v>
      </c>
      <c r="S11" s="12" t="s">
        <v>20</v>
      </c>
      <c r="T11" s="12" t="s">
        <v>21</v>
      </c>
      <c r="U11" s="12" t="s">
        <v>22</v>
      </c>
      <c r="Z11" s="3">
        <v>4</v>
      </c>
      <c r="AA11">
        <v>2008</v>
      </c>
      <c r="AB11" s="9">
        <v>9.3600399999999997</v>
      </c>
      <c r="AC11" s="9">
        <v>4.67028</v>
      </c>
      <c r="AD11" s="9">
        <v>8.25901</v>
      </c>
    </row>
    <row r="12" spans="1:32" x14ac:dyDescent="0.35">
      <c r="A12" s="3">
        <v>4</v>
      </c>
      <c r="B12">
        <v>2010</v>
      </c>
      <c r="C12" s="9">
        <v>9.2680000000000007</v>
      </c>
      <c r="D12" s="9">
        <v>4.5826599999999997</v>
      </c>
      <c r="E12" s="3">
        <f t="shared" si="2"/>
        <v>0</v>
      </c>
      <c r="F12" s="3">
        <f t="shared" si="1"/>
        <v>0</v>
      </c>
      <c r="G12" s="3">
        <f t="shared" si="1"/>
        <v>0</v>
      </c>
      <c r="H12" s="3">
        <f t="shared" si="1"/>
        <v>1</v>
      </c>
      <c r="I12" s="3">
        <f t="shared" si="1"/>
        <v>0</v>
      </c>
      <c r="J12" s="3">
        <f t="shared" si="1"/>
        <v>0</v>
      </c>
      <c r="K12" s="3">
        <f t="shared" si="1"/>
        <v>0</v>
      </c>
      <c r="L12" s="3">
        <f t="shared" si="1"/>
        <v>0</v>
      </c>
      <c r="M12" s="9">
        <v>8.7930200000000003</v>
      </c>
      <c r="O12" t="s">
        <v>23</v>
      </c>
      <c r="P12">
        <f>COUNT(C2:L2)</f>
        <v>10</v>
      </c>
      <c r="Q12" t="e">
        <f ca="1">SUMSQ(MMULT(C2:L25,P17:P26))</f>
        <v>#NAME?</v>
      </c>
      <c r="R12" t="e">
        <f ca="1">Q12/P12</f>
        <v>#NAME?</v>
      </c>
      <c r="S12" t="e">
        <f ca="1">R12/R13</f>
        <v>#NAME?</v>
      </c>
      <c r="T12" t="e">
        <f ca="1">_xlfn.F.DIST.RT(S12,P12,P13)</f>
        <v>#NAME?</v>
      </c>
      <c r="U12" s="3" t="e">
        <f ca="1">IF(T12&lt;T10,"yes","no")</f>
        <v>#NAME?</v>
      </c>
      <c r="Z12" s="3">
        <v>4</v>
      </c>
      <c r="AA12">
        <v>2010</v>
      </c>
      <c r="AB12" s="9">
        <v>9.2680000000000007</v>
      </c>
      <c r="AC12" s="9">
        <v>4.5826599999999997</v>
      </c>
      <c r="AD12" s="9">
        <v>8.7930200000000003</v>
      </c>
    </row>
    <row r="13" spans="1:32" x14ac:dyDescent="0.35">
      <c r="A13" s="3">
        <v>4</v>
      </c>
      <c r="B13">
        <v>2012</v>
      </c>
      <c r="C13" s="9">
        <v>8.3394399999999997</v>
      </c>
      <c r="D13" s="9">
        <v>4.3226500000000003</v>
      </c>
      <c r="E13" s="3">
        <f t="shared" si="2"/>
        <v>0</v>
      </c>
      <c r="F13" s="3">
        <f t="shared" si="1"/>
        <v>0</v>
      </c>
      <c r="G13" s="3">
        <f t="shared" si="1"/>
        <v>0</v>
      </c>
      <c r="H13" s="3">
        <f t="shared" si="1"/>
        <v>1</v>
      </c>
      <c r="I13" s="3">
        <f t="shared" si="1"/>
        <v>0</v>
      </c>
      <c r="J13" s="3">
        <f t="shared" si="1"/>
        <v>0</v>
      </c>
      <c r="K13" s="3">
        <f t="shared" si="1"/>
        <v>0</v>
      </c>
      <c r="L13" s="3">
        <f t="shared" si="1"/>
        <v>0</v>
      </c>
      <c r="M13" s="9">
        <v>9.0330300000000001</v>
      </c>
      <c r="O13" t="s">
        <v>24</v>
      </c>
      <c r="P13">
        <f>P14-P12</f>
        <v>14</v>
      </c>
      <c r="Q13" t="e">
        <f ca="1">Q14-Q12</f>
        <v>#NAME?</v>
      </c>
      <c r="R13" t="e">
        <f ca="1">Q13/P13</f>
        <v>#NAME?</v>
      </c>
      <c r="Z13" s="3">
        <v>4</v>
      </c>
      <c r="AA13">
        <v>2012</v>
      </c>
      <c r="AB13" s="9">
        <v>8.3394399999999997</v>
      </c>
      <c r="AC13" s="9">
        <v>4.3226500000000003</v>
      </c>
      <c r="AD13" s="9">
        <v>9.0330300000000001</v>
      </c>
    </row>
    <row r="14" spans="1:32" x14ac:dyDescent="0.35">
      <c r="A14" s="3">
        <v>5</v>
      </c>
      <c r="B14">
        <v>2008</v>
      </c>
      <c r="C14" s="9">
        <v>7.7452199999999998</v>
      </c>
      <c r="D14" s="9">
        <v>5.2744900000000001</v>
      </c>
      <c r="E14" s="3">
        <f t="shared" si="2"/>
        <v>0</v>
      </c>
      <c r="F14" s="3">
        <f t="shared" si="1"/>
        <v>0</v>
      </c>
      <c r="G14" s="3">
        <f t="shared" si="1"/>
        <v>0</v>
      </c>
      <c r="H14" s="3">
        <f t="shared" si="1"/>
        <v>0</v>
      </c>
      <c r="I14" s="3">
        <f t="shared" si="1"/>
        <v>1</v>
      </c>
      <c r="J14" s="3">
        <f t="shared" si="1"/>
        <v>0</v>
      </c>
      <c r="K14" s="3">
        <f t="shared" si="1"/>
        <v>0</v>
      </c>
      <c r="L14" s="3">
        <f t="shared" si="1"/>
        <v>0</v>
      </c>
      <c r="M14" s="9">
        <v>4.0256800000000004</v>
      </c>
      <c r="O14" s="11" t="s">
        <v>25</v>
      </c>
      <c r="P14" s="11">
        <f>P8</f>
        <v>24</v>
      </c>
      <c r="Q14" s="11">
        <f>SUMSQ(M2:M25)</f>
        <v>1608.6785176386209</v>
      </c>
      <c r="R14" s="11"/>
      <c r="S14" s="11"/>
      <c r="T14" s="11"/>
      <c r="U14" s="11"/>
      <c r="Z14" s="3">
        <v>5</v>
      </c>
      <c r="AA14">
        <v>2008</v>
      </c>
      <c r="AB14" s="9">
        <v>7.7452199999999998</v>
      </c>
      <c r="AC14" s="9">
        <v>5.2744900000000001</v>
      </c>
      <c r="AD14" s="9">
        <v>4.0256800000000004</v>
      </c>
    </row>
    <row r="15" spans="1:32" ht="15" thickBot="1" x14ac:dyDescent="0.4">
      <c r="A15" s="3">
        <v>5</v>
      </c>
      <c r="B15">
        <v>2010</v>
      </c>
      <c r="C15" s="9">
        <v>8.0331600000000005</v>
      </c>
      <c r="D15" s="9">
        <v>5.3003099999999996</v>
      </c>
      <c r="E15" s="3">
        <f t="shared" si="2"/>
        <v>0</v>
      </c>
      <c r="F15" s="3">
        <f t="shared" si="1"/>
        <v>0</v>
      </c>
      <c r="G15" s="3">
        <f t="shared" si="1"/>
        <v>0</v>
      </c>
      <c r="H15" s="3">
        <f t="shared" si="1"/>
        <v>0</v>
      </c>
      <c r="I15" s="3">
        <f t="shared" si="1"/>
        <v>1</v>
      </c>
      <c r="J15" s="3">
        <f t="shared" si="1"/>
        <v>0</v>
      </c>
      <c r="K15" s="3">
        <f t="shared" si="1"/>
        <v>0</v>
      </c>
      <c r="L15" s="3">
        <f t="shared" si="1"/>
        <v>0</v>
      </c>
      <c r="M15" s="9">
        <v>3.9876100000000001</v>
      </c>
      <c r="Z15" s="3">
        <v>5</v>
      </c>
      <c r="AA15">
        <v>2010</v>
      </c>
      <c r="AB15" s="9">
        <v>8.0331600000000005</v>
      </c>
      <c r="AC15" s="9">
        <v>5.3003099999999996</v>
      </c>
      <c r="AD15" s="9">
        <v>3.9876100000000001</v>
      </c>
    </row>
    <row r="16" spans="1:32" ht="15" thickTop="1" x14ac:dyDescent="0.35">
      <c r="A16" s="3">
        <v>5</v>
      </c>
      <c r="B16">
        <v>2012</v>
      </c>
      <c r="C16" s="9">
        <v>8.1939399999999996</v>
      </c>
      <c r="D16" s="9">
        <v>5.43994</v>
      </c>
      <c r="E16" s="3">
        <f t="shared" si="2"/>
        <v>0</v>
      </c>
      <c r="F16" s="3">
        <f t="shared" si="1"/>
        <v>0</v>
      </c>
      <c r="G16" s="3">
        <f t="shared" si="1"/>
        <v>0</v>
      </c>
      <c r="H16" s="3">
        <f t="shared" si="1"/>
        <v>0</v>
      </c>
      <c r="I16" s="3">
        <f t="shared" si="1"/>
        <v>1</v>
      </c>
      <c r="J16" s="3">
        <f t="shared" si="1"/>
        <v>0</v>
      </c>
      <c r="K16" s="3">
        <f t="shared" si="1"/>
        <v>0</v>
      </c>
      <c r="L16" s="3">
        <f t="shared" si="1"/>
        <v>0</v>
      </c>
      <c r="M16" s="9">
        <v>3.9613900000000002</v>
      </c>
      <c r="O16" s="12"/>
      <c r="P16" s="12" t="s">
        <v>26</v>
      </c>
      <c r="Q16" s="12" t="s">
        <v>27</v>
      </c>
      <c r="R16" s="12" t="s">
        <v>28</v>
      </c>
      <c r="S16" s="12" t="s">
        <v>21</v>
      </c>
      <c r="T16" s="12" t="s">
        <v>29</v>
      </c>
      <c r="U16" s="12" t="s">
        <v>30</v>
      </c>
      <c r="Z16" s="3">
        <v>5</v>
      </c>
      <c r="AA16">
        <v>2012</v>
      </c>
      <c r="AB16" s="9">
        <v>8.1939399999999996</v>
      </c>
      <c r="AC16" s="9">
        <v>5.43994</v>
      </c>
      <c r="AD16" s="9">
        <v>3.9613900000000002</v>
      </c>
    </row>
    <row r="17" spans="1:30" x14ac:dyDescent="0.35">
      <c r="A17" s="3">
        <v>6</v>
      </c>
      <c r="B17">
        <v>2008</v>
      </c>
      <c r="C17" s="9">
        <v>9.9685299999999994</v>
      </c>
      <c r="D17" s="9">
        <v>9.5003200000000003</v>
      </c>
      <c r="E17" s="3">
        <f t="shared" si="2"/>
        <v>0</v>
      </c>
      <c r="F17" s="3">
        <f t="shared" si="1"/>
        <v>0</v>
      </c>
      <c r="G17" s="3">
        <f t="shared" si="1"/>
        <v>0</v>
      </c>
      <c r="H17" s="3">
        <f t="shared" si="1"/>
        <v>0</v>
      </c>
      <c r="I17" s="3">
        <f t="shared" si="1"/>
        <v>0</v>
      </c>
      <c r="J17" s="3">
        <f t="shared" si="1"/>
        <v>1</v>
      </c>
      <c r="K17" s="3">
        <f t="shared" si="1"/>
        <v>0</v>
      </c>
      <c r="L17" s="3">
        <f t="shared" si="1"/>
        <v>0</v>
      </c>
      <c r="M17" s="9">
        <v>4.317361</v>
      </c>
      <c r="O17" t="str">
        <f t="array" ref="O17:O26">TRANSPOSE(C1:L1)</f>
        <v>lcapital</v>
      </c>
      <c r="P17" t="e">
        <f t="array" aca="1" ref="P17:Q26" ca="1">RegCoeff(C2:L25,M2:M25,FALSE)</f>
        <v>#NAME?</v>
      </c>
      <c r="Q17" t="e">
        <f ca="1"/>
        <v>#NAME?</v>
      </c>
      <c r="R17" t="e">
        <f ca="1">P17/Q17</f>
        <v>#NAME?</v>
      </c>
      <c r="S17" t="e">
        <f ca="1">_xlfn.T.DIST.2T(ABS(R17),$P$13)</f>
        <v>#NAME?</v>
      </c>
      <c r="T17" t="e">
        <f ca="1">P17-_xlfn.T.INV.2T(T$10,$P$13)*Q17</f>
        <v>#NAME?</v>
      </c>
      <c r="U17" t="e">
        <f ca="1">P17+_xlfn.T.INV.2T(T$10,$P$13)*Q17</f>
        <v>#NAME?</v>
      </c>
      <c r="Z17" s="3">
        <v>6</v>
      </c>
      <c r="AA17">
        <v>2008</v>
      </c>
      <c r="AB17" s="9">
        <v>9.9685299999999994</v>
      </c>
      <c r="AC17" s="9">
        <v>9.5003200000000003</v>
      </c>
      <c r="AD17" s="9">
        <v>4.317361</v>
      </c>
    </row>
    <row r="18" spans="1:30" x14ac:dyDescent="0.35">
      <c r="A18" s="3">
        <v>6</v>
      </c>
      <c r="B18">
        <v>2010</v>
      </c>
      <c r="C18" s="9">
        <v>10.10445</v>
      </c>
      <c r="D18" s="9">
        <v>10.0128</v>
      </c>
      <c r="E18" s="3">
        <f t="shared" si="2"/>
        <v>0</v>
      </c>
      <c r="F18" s="3">
        <f t="shared" si="2"/>
        <v>0</v>
      </c>
      <c r="G18" s="3">
        <f t="shared" si="2"/>
        <v>0</v>
      </c>
      <c r="H18" s="3">
        <f t="shared" si="2"/>
        <v>0</v>
      </c>
      <c r="I18" s="3">
        <f t="shared" si="2"/>
        <v>0</v>
      </c>
      <c r="J18" s="3">
        <f t="shared" si="2"/>
        <v>1</v>
      </c>
      <c r="K18" s="3">
        <f t="shared" si="2"/>
        <v>0</v>
      </c>
      <c r="L18" s="3">
        <f t="shared" si="2"/>
        <v>0</v>
      </c>
      <c r="M18" s="9">
        <v>4.1316800000000002</v>
      </c>
      <c r="O18" t="str">
        <v>llabor</v>
      </c>
      <c r="P18" t="e">
        <f ca="1"/>
        <v>#NAME?</v>
      </c>
      <c r="Q18" t="e">
        <f ca="1"/>
        <v>#NAME?</v>
      </c>
      <c r="R18" t="e">
        <f t="shared" ref="R18:R26" ca="1" si="3">P18/Q18</f>
        <v>#NAME?</v>
      </c>
      <c r="S18" t="e">
        <f t="shared" ref="S18:S26" ca="1" si="4">_xlfn.T.DIST.2T(ABS(R18),$P$13)</f>
        <v>#NAME?</v>
      </c>
      <c r="T18" t="e">
        <f t="shared" ref="T18:T26" ca="1" si="5">P18-_xlfn.T.INV.2T(T$10,$P$13)*Q18</f>
        <v>#NAME?</v>
      </c>
      <c r="U18" t="e">
        <f t="shared" ref="U18:U26" ca="1" si="6">P18+_xlfn.T.INV.2T(T$10,$P$13)*Q18</f>
        <v>#NAME?</v>
      </c>
      <c r="Z18" s="3">
        <v>6</v>
      </c>
      <c r="AA18">
        <v>2010</v>
      </c>
      <c r="AB18" s="9">
        <v>10.10445</v>
      </c>
      <c r="AC18" s="9">
        <v>10.0128</v>
      </c>
      <c r="AD18" s="9">
        <v>4.1316800000000002</v>
      </c>
    </row>
    <row r="19" spans="1:30" x14ac:dyDescent="0.35">
      <c r="A19" s="3">
        <v>6</v>
      </c>
      <c r="B19">
        <v>2012</v>
      </c>
      <c r="C19" s="9">
        <v>10.053470000000001</v>
      </c>
      <c r="D19" s="9">
        <v>10.02397</v>
      </c>
      <c r="E19" s="3">
        <f t="shared" si="2"/>
        <v>0</v>
      </c>
      <c r="F19" s="3">
        <f t="shared" si="2"/>
        <v>0</v>
      </c>
      <c r="G19" s="3">
        <f t="shared" si="2"/>
        <v>0</v>
      </c>
      <c r="H19" s="3">
        <f t="shared" si="2"/>
        <v>0</v>
      </c>
      <c r="I19" s="3">
        <f t="shared" si="2"/>
        <v>0</v>
      </c>
      <c r="J19" s="3">
        <f t="shared" si="2"/>
        <v>1</v>
      </c>
      <c r="K19" s="3">
        <f t="shared" si="2"/>
        <v>0</v>
      </c>
      <c r="L19" s="3">
        <f t="shared" si="2"/>
        <v>0</v>
      </c>
      <c r="M19" s="9">
        <v>3.8739499999999998</v>
      </c>
      <c r="O19">
        <v>1</v>
      </c>
      <c r="P19" t="e">
        <f ca="1"/>
        <v>#NAME?</v>
      </c>
      <c r="Q19" t="e">
        <f ca="1"/>
        <v>#NAME?</v>
      </c>
      <c r="R19" t="e">
        <f t="shared" ca="1" si="3"/>
        <v>#NAME?</v>
      </c>
      <c r="S19" t="e">
        <f t="shared" ca="1" si="4"/>
        <v>#NAME?</v>
      </c>
      <c r="T19" t="e">
        <f t="shared" ca="1" si="5"/>
        <v>#NAME?</v>
      </c>
      <c r="U19" t="e">
        <f t="shared" ca="1" si="6"/>
        <v>#NAME?</v>
      </c>
      <c r="Z19" s="3">
        <v>6</v>
      </c>
      <c r="AA19">
        <v>2012</v>
      </c>
      <c r="AB19" s="9">
        <v>10.053470000000001</v>
      </c>
      <c r="AC19" s="9">
        <v>10.02397</v>
      </c>
      <c r="AD19" s="9">
        <v>3.8739499999999998</v>
      </c>
    </row>
    <row r="20" spans="1:30" x14ac:dyDescent="0.35">
      <c r="A20" s="3">
        <v>7</v>
      </c>
      <c r="B20">
        <v>2008</v>
      </c>
      <c r="C20" s="9">
        <v>10.55368</v>
      </c>
      <c r="D20" s="9">
        <v>5.0047100000000002</v>
      </c>
      <c r="E20" s="3">
        <f t="shared" si="2"/>
        <v>0</v>
      </c>
      <c r="F20" s="3">
        <f t="shared" si="2"/>
        <v>0</v>
      </c>
      <c r="G20" s="3">
        <f t="shared" si="2"/>
        <v>0</v>
      </c>
      <c r="H20" s="3">
        <f t="shared" si="2"/>
        <v>0</v>
      </c>
      <c r="I20" s="3">
        <f t="shared" si="2"/>
        <v>0</v>
      </c>
      <c r="J20" s="3">
        <f t="shared" si="2"/>
        <v>0</v>
      </c>
      <c r="K20" s="3">
        <f t="shared" si="2"/>
        <v>1</v>
      </c>
      <c r="L20" s="3">
        <f t="shared" si="2"/>
        <v>0</v>
      </c>
      <c r="M20" s="9">
        <v>11.523529999999999</v>
      </c>
      <c r="O20">
        <v>2</v>
      </c>
      <c r="P20" t="e">
        <f ca="1"/>
        <v>#NAME?</v>
      </c>
      <c r="Q20" t="e">
        <f ca="1"/>
        <v>#NAME?</v>
      </c>
      <c r="R20" t="e">
        <f t="shared" ca="1" si="3"/>
        <v>#NAME?</v>
      </c>
      <c r="S20" t="e">
        <f t="shared" ca="1" si="4"/>
        <v>#NAME?</v>
      </c>
      <c r="T20" t="e">
        <f t="shared" ca="1" si="5"/>
        <v>#NAME?</v>
      </c>
      <c r="U20" t="e">
        <f t="shared" ca="1" si="6"/>
        <v>#NAME?</v>
      </c>
      <c r="Z20" s="3">
        <v>7</v>
      </c>
      <c r="AA20">
        <v>2008</v>
      </c>
      <c r="AB20" s="9">
        <v>10.55368</v>
      </c>
      <c r="AC20" s="9">
        <v>5.0047100000000002</v>
      </c>
      <c r="AD20" s="9">
        <v>11.523529999999999</v>
      </c>
    </row>
    <row r="21" spans="1:30" x14ac:dyDescent="0.35">
      <c r="A21" s="3">
        <v>7</v>
      </c>
      <c r="B21">
        <v>2010</v>
      </c>
      <c r="C21" s="9">
        <v>10.74991</v>
      </c>
      <c r="D21" s="9">
        <v>5.1787400000000003</v>
      </c>
      <c r="E21" s="3">
        <f t="shared" si="2"/>
        <v>0</v>
      </c>
      <c r="F21" s="3">
        <f t="shared" si="2"/>
        <v>0</v>
      </c>
      <c r="G21" s="3">
        <f t="shared" si="2"/>
        <v>0</v>
      </c>
      <c r="H21" s="3">
        <f t="shared" si="2"/>
        <v>0</v>
      </c>
      <c r="I21" s="3">
        <f t="shared" si="2"/>
        <v>0</v>
      </c>
      <c r="J21" s="3">
        <f t="shared" si="2"/>
        <v>0</v>
      </c>
      <c r="K21" s="3">
        <f t="shared" si="2"/>
        <v>1</v>
      </c>
      <c r="L21" s="3">
        <f t="shared" si="2"/>
        <v>0</v>
      </c>
      <c r="M21" s="9">
        <v>11.54217</v>
      </c>
      <c r="O21">
        <v>3</v>
      </c>
      <c r="P21" t="e">
        <f ca="1"/>
        <v>#NAME?</v>
      </c>
      <c r="Q21" t="e">
        <f ca="1"/>
        <v>#NAME?</v>
      </c>
      <c r="R21" t="e">
        <f t="shared" ca="1" si="3"/>
        <v>#NAME?</v>
      </c>
      <c r="S21" t="e">
        <f t="shared" ca="1" si="4"/>
        <v>#NAME?</v>
      </c>
      <c r="T21" t="e">
        <f t="shared" ca="1" si="5"/>
        <v>#NAME?</v>
      </c>
      <c r="U21" t="e">
        <f t="shared" ca="1" si="6"/>
        <v>#NAME?</v>
      </c>
      <c r="Z21" s="3">
        <v>7</v>
      </c>
      <c r="AA21">
        <v>2010</v>
      </c>
      <c r="AB21" s="9">
        <v>10.74991</v>
      </c>
      <c r="AC21" s="9">
        <v>5.1787400000000003</v>
      </c>
      <c r="AD21" s="9">
        <v>11.54217</v>
      </c>
    </row>
    <row r="22" spans="1:30" x14ac:dyDescent="0.35">
      <c r="A22" s="3">
        <v>7</v>
      </c>
      <c r="B22">
        <v>2012</v>
      </c>
      <c r="C22" s="9">
        <v>11.34348</v>
      </c>
      <c r="D22" s="9">
        <v>5.4220199999999998</v>
      </c>
      <c r="E22" s="3">
        <f t="shared" si="2"/>
        <v>0</v>
      </c>
      <c r="F22" s="3">
        <f t="shared" si="2"/>
        <v>0</v>
      </c>
      <c r="G22" s="3">
        <f t="shared" si="2"/>
        <v>0</v>
      </c>
      <c r="H22" s="3">
        <f t="shared" si="2"/>
        <v>0</v>
      </c>
      <c r="I22" s="3">
        <f t="shared" si="2"/>
        <v>0</v>
      </c>
      <c r="J22" s="3">
        <f t="shared" si="2"/>
        <v>0</v>
      </c>
      <c r="K22" s="3">
        <f t="shared" si="2"/>
        <v>1</v>
      </c>
      <c r="L22" s="3">
        <f t="shared" si="2"/>
        <v>0</v>
      </c>
      <c r="M22" s="9">
        <v>11.586449999999999</v>
      </c>
      <c r="O22">
        <v>4</v>
      </c>
      <c r="P22" t="e">
        <f ca="1"/>
        <v>#NAME?</v>
      </c>
      <c r="Q22" t="e">
        <f ca="1"/>
        <v>#NAME?</v>
      </c>
      <c r="R22" t="e">
        <f t="shared" ca="1" si="3"/>
        <v>#NAME?</v>
      </c>
      <c r="S22" t="e">
        <f t="shared" ca="1" si="4"/>
        <v>#NAME?</v>
      </c>
      <c r="T22" t="e">
        <f t="shared" ca="1" si="5"/>
        <v>#NAME?</v>
      </c>
      <c r="U22" t="e">
        <f t="shared" ca="1" si="6"/>
        <v>#NAME?</v>
      </c>
      <c r="Z22" s="3">
        <v>7</v>
      </c>
      <c r="AA22">
        <v>2012</v>
      </c>
      <c r="AB22" s="9">
        <v>11.34348</v>
      </c>
      <c r="AC22" s="9">
        <v>5.4220199999999998</v>
      </c>
      <c r="AD22" s="9">
        <v>11.586449999999999</v>
      </c>
    </row>
    <row r="23" spans="1:30" x14ac:dyDescent="0.35">
      <c r="A23" s="3">
        <v>8</v>
      </c>
      <c r="B23">
        <v>2008</v>
      </c>
      <c r="C23" s="9">
        <v>7.9739199999999997</v>
      </c>
      <c r="D23" s="9">
        <v>4.01145</v>
      </c>
      <c r="E23" s="3">
        <f t="shared" si="2"/>
        <v>0</v>
      </c>
      <c r="F23" s="3">
        <f t="shared" si="2"/>
        <v>0</v>
      </c>
      <c r="G23" s="3">
        <f t="shared" si="2"/>
        <v>0</v>
      </c>
      <c r="H23" s="3">
        <f t="shared" si="2"/>
        <v>0</v>
      </c>
      <c r="I23" s="3">
        <f t="shared" si="2"/>
        <v>0</v>
      </c>
      <c r="J23" s="3">
        <f t="shared" si="2"/>
        <v>0</v>
      </c>
      <c r="K23" s="3">
        <f t="shared" si="2"/>
        <v>0</v>
      </c>
      <c r="L23" s="3">
        <f t="shared" si="2"/>
        <v>1</v>
      </c>
      <c r="M23" s="9">
        <v>8.7066099999999995</v>
      </c>
      <c r="O23">
        <v>5</v>
      </c>
      <c r="P23" t="e">
        <f ca="1"/>
        <v>#NAME?</v>
      </c>
      <c r="Q23" t="e">
        <f ca="1"/>
        <v>#NAME?</v>
      </c>
      <c r="R23" t="e">
        <f t="shared" ca="1" si="3"/>
        <v>#NAME?</v>
      </c>
      <c r="S23" t="e">
        <f t="shared" ca="1" si="4"/>
        <v>#NAME?</v>
      </c>
      <c r="T23" t="e">
        <f t="shared" ca="1" si="5"/>
        <v>#NAME?</v>
      </c>
      <c r="U23" t="e">
        <f t="shared" ca="1" si="6"/>
        <v>#NAME?</v>
      </c>
      <c r="Z23" s="3">
        <v>8</v>
      </c>
      <c r="AA23">
        <v>2008</v>
      </c>
      <c r="AB23" s="9">
        <v>7.9739199999999997</v>
      </c>
      <c r="AC23" s="9">
        <v>4.01145</v>
      </c>
      <c r="AD23" s="9">
        <v>8.7066099999999995</v>
      </c>
    </row>
    <row r="24" spans="1:30" x14ac:dyDescent="0.35">
      <c r="A24" s="3">
        <v>8</v>
      </c>
      <c r="B24">
        <v>2010</v>
      </c>
      <c r="C24" s="9">
        <v>8.2970400000000009</v>
      </c>
      <c r="D24" s="9">
        <v>3.8803399999999999</v>
      </c>
      <c r="E24" s="3">
        <f t="shared" si="2"/>
        <v>0</v>
      </c>
      <c r="F24" s="3">
        <f t="shared" si="2"/>
        <v>0</v>
      </c>
      <c r="G24" s="3">
        <f t="shared" si="2"/>
        <v>0</v>
      </c>
      <c r="H24" s="3">
        <f t="shared" si="2"/>
        <v>0</v>
      </c>
      <c r="I24" s="3">
        <f t="shared" si="2"/>
        <v>0</v>
      </c>
      <c r="J24" s="3">
        <f t="shared" si="2"/>
        <v>0</v>
      </c>
      <c r="K24" s="3">
        <f t="shared" si="2"/>
        <v>0</v>
      </c>
      <c r="L24" s="3">
        <f t="shared" si="2"/>
        <v>1</v>
      </c>
      <c r="M24" s="9">
        <v>8.8770299999999995</v>
      </c>
      <c r="O24">
        <v>6</v>
      </c>
      <c r="P24" t="e">
        <f ca="1"/>
        <v>#NAME?</v>
      </c>
      <c r="Q24" t="e">
        <f ca="1"/>
        <v>#NAME?</v>
      </c>
      <c r="R24" t="e">
        <f t="shared" ca="1" si="3"/>
        <v>#NAME?</v>
      </c>
      <c r="S24" t="e">
        <f t="shared" ca="1" si="4"/>
        <v>#NAME?</v>
      </c>
      <c r="T24" t="e">
        <f t="shared" ca="1" si="5"/>
        <v>#NAME?</v>
      </c>
      <c r="U24" t="e">
        <f t="shared" ca="1" si="6"/>
        <v>#NAME?</v>
      </c>
      <c r="Z24" s="3">
        <v>8</v>
      </c>
      <c r="AA24">
        <v>2010</v>
      </c>
      <c r="AB24" s="9">
        <v>8.2970400000000009</v>
      </c>
      <c r="AC24" s="9">
        <v>3.8803399999999999</v>
      </c>
      <c r="AD24" s="9">
        <v>8.8770299999999995</v>
      </c>
    </row>
    <row r="25" spans="1:30" x14ac:dyDescent="0.35">
      <c r="A25" s="1">
        <v>8</v>
      </c>
      <c r="B25" s="11">
        <v>2012</v>
      </c>
      <c r="C25" s="13">
        <v>8.3308900000000001</v>
      </c>
      <c r="D25" s="13">
        <v>3.8086500000000001</v>
      </c>
      <c r="E25" s="1">
        <f t="shared" si="2"/>
        <v>0</v>
      </c>
      <c r="F25" s="1">
        <f t="shared" si="2"/>
        <v>0</v>
      </c>
      <c r="G25" s="1">
        <f t="shared" si="2"/>
        <v>0</v>
      </c>
      <c r="H25" s="1">
        <f t="shared" si="2"/>
        <v>0</v>
      </c>
      <c r="I25" s="1">
        <f t="shared" si="2"/>
        <v>0</v>
      </c>
      <c r="J25" s="1">
        <f t="shared" si="2"/>
        <v>0</v>
      </c>
      <c r="K25" s="1">
        <f t="shared" si="2"/>
        <v>0</v>
      </c>
      <c r="L25" s="1">
        <f t="shared" si="2"/>
        <v>1</v>
      </c>
      <c r="M25" s="13">
        <v>8.9122000000000003</v>
      </c>
      <c r="O25">
        <v>7</v>
      </c>
      <c r="P25" t="e">
        <f ca="1"/>
        <v>#NAME?</v>
      </c>
      <c r="Q25" t="e">
        <f ca="1"/>
        <v>#NAME?</v>
      </c>
      <c r="R25" t="e">
        <f t="shared" ca="1" si="3"/>
        <v>#NAME?</v>
      </c>
      <c r="S25" t="e">
        <f t="shared" ca="1" si="4"/>
        <v>#NAME?</v>
      </c>
      <c r="T25" t="e">
        <f t="shared" ca="1" si="5"/>
        <v>#NAME?</v>
      </c>
      <c r="U25" t="e">
        <f t="shared" ca="1" si="6"/>
        <v>#NAME?</v>
      </c>
      <c r="Z25" s="1">
        <v>8</v>
      </c>
      <c r="AA25" s="11">
        <v>2012</v>
      </c>
      <c r="AB25" s="13">
        <v>8.3308900000000001</v>
      </c>
      <c r="AC25" s="13">
        <v>3.8086500000000001</v>
      </c>
      <c r="AD25" s="13">
        <v>8.9122000000000003</v>
      </c>
    </row>
    <row r="26" spans="1:30" x14ac:dyDescent="0.35">
      <c r="O26" s="11">
        <v>8</v>
      </c>
      <c r="P26" s="11" t="e">
        <f ca="1"/>
        <v>#NAME?</v>
      </c>
      <c r="Q26" s="11" t="e">
        <f ca="1"/>
        <v>#NAME?</v>
      </c>
      <c r="R26" s="11" t="e">
        <f t="shared" ca="1" si="3"/>
        <v>#NAME?</v>
      </c>
      <c r="S26" s="11" t="e">
        <f t="shared" ca="1" si="4"/>
        <v>#NAME?</v>
      </c>
      <c r="T26" s="11" t="e">
        <f t="shared" ca="1" si="5"/>
        <v>#NAME?</v>
      </c>
      <c r="U26" s="11" t="e">
        <f t="shared" ca="1" si="6"/>
        <v>#NAME?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EF6C4E-4A48-405D-A428-D268510C5B58}">
  <sheetPr codeName="Sheet4"/>
  <dimension ref="A1:AE26"/>
  <sheetViews>
    <sheetView workbookViewId="0"/>
  </sheetViews>
  <sheetFormatPr defaultRowHeight="14.5" x14ac:dyDescent="0.35"/>
  <cols>
    <col min="1" max="2" width="5.08984375" customWidth="1"/>
    <col min="3" max="4" width="8.7265625" style="9"/>
    <col min="5" max="11" width="4" style="9" customWidth="1"/>
    <col min="12" max="12" width="8.7265625" style="9"/>
    <col min="14" max="14" width="15.90625" customWidth="1"/>
    <col min="25" max="26" width="5.08984375" customWidth="1"/>
    <col min="27" max="29" width="8.7265625" style="9"/>
    <col min="33" max="39" width="4" customWidth="1"/>
    <col min="40" max="40" width="8.7265625" customWidth="1"/>
  </cols>
  <sheetData>
    <row r="1" spans="1:31" x14ac:dyDescent="0.35">
      <c r="A1" s="1" t="s">
        <v>0</v>
      </c>
      <c r="B1" s="1" t="s">
        <v>1</v>
      </c>
      <c r="C1" s="2" t="s">
        <v>2</v>
      </c>
      <c r="D1" s="2" t="s">
        <v>3</v>
      </c>
      <c r="E1" s="1">
        <v>1</v>
      </c>
      <c r="F1" s="1">
        <f>E1+1</f>
        <v>2</v>
      </c>
      <c r="G1" s="1">
        <f t="shared" ref="G1:H1" si="0">F1+1</f>
        <v>3</v>
      </c>
      <c r="H1" s="1">
        <f t="shared" si="0"/>
        <v>4</v>
      </c>
      <c r="I1" s="1">
        <f>H1+1</f>
        <v>5</v>
      </c>
      <c r="J1" s="1">
        <f>I1+1</f>
        <v>6</v>
      </c>
      <c r="K1" s="1">
        <f>J1+1</f>
        <v>7</v>
      </c>
      <c r="L1" s="2" t="s">
        <v>4</v>
      </c>
      <c r="N1" t="s">
        <v>5</v>
      </c>
      <c r="Y1" s="1" t="s">
        <v>0</v>
      </c>
      <c r="Z1" s="1" t="s">
        <v>1</v>
      </c>
      <c r="AA1" s="2" t="s">
        <v>2</v>
      </c>
      <c r="AB1" s="2" t="s">
        <v>3</v>
      </c>
      <c r="AC1" s="2" t="s">
        <v>4</v>
      </c>
      <c r="AE1" t="e" cm="1">
        <f t="array" aca="1" ref="AE1" ca="1">PANEL_DVM(AA1:AC25,3,TRUE,-1)</f>
        <v>#NAME?</v>
      </c>
    </row>
    <row r="2" spans="1:31" x14ac:dyDescent="0.35">
      <c r="A2" s="3">
        <v>1</v>
      </c>
      <c r="B2" s="4">
        <v>2008</v>
      </c>
      <c r="C2" s="5">
        <v>8.9138500000000001</v>
      </c>
      <c r="D2" s="5">
        <v>3.1783199999999998</v>
      </c>
      <c r="E2" s="3">
        <f>IF($A2=E$1,1,0)</f>
        <v>1</v>
      </c>
      <c r="F2" s="3">
        <f t="shared" ref="F2:K17" si="1">IF($A2=F$1,1,0)</f>
        <v>0</v>
      </c>
      <c r="G2" s="3">
        <f t="shared" si="1"/>
        <v>0</v>
      </c>
      <c r="H2" s="3">
        <f t="shared" si="1"/>
        <v>0</v>
      </c>
      <c r="I2" s="3">
        <f t="shared" si="1"/>
        <v>0</v>
      </c>
      <c r="J2" s="3">
        <f t="shared" si="1"/>
        <v>0</v>
      </c>
      <c r="K2" s="3">
        <f t="shared" si="1"/>
        <v>0</v>
      </c>
      <c r="L2" s="5">
        <v>9.5985499999999995</v>
      </c>
      <c r="V2" t="e" cm="1">
        <f t="array" aca="1" ref="V2" ca="1">RSquare_Test(C2:K25,C2:D25,L2:L25,TRUE)</f>
        <v>#NAME?</v>
      </c>
      <c r="W2" s="6"/>
      <c r="Y2" s="3">
        <v>1</v>
      </c>
      <c r="Z2" s="4">
        <v>2008</v>
      </c>
      <c r="AA2" s="5">
        <v>8.9138500000000001</v>
      </c>
      <c r="AB2" s="5">
        <v>3.1783199999999998</v>
      </c>
      <c r="AC2" s="5">
        <v>9.5985499999999995</v>
      </c>
    </row>
    <row r="3" spans="1:31" ht="15" thickBot="1" x14ac:dyDescent="0.4">
      <c r="A3" s="3">
        <v>1</v>
      </c>
      <c r="B3">
        <v>2010</v>
      </c>
      <c r="C3" s="9">
        <v>8.9305000000000003</v>
      </c>
      <c r="D3" s="9">
        <v>3.4831300000000001</v>
      </c>
      <c r="E3" s="3">
        <f t="shared" ref="E3:K25" si="2">IF($A3=E$1,1,0)</f>
        <v>1</v>
      </c>
      <c r="F3" s="3">
        <f t="shared" si="1"/>
        <v>0</v>
      </c>
      <c r="G3" s="3">
        <f t="shared" si="1"/>
        <v>0</v>
      </c>
      <c r="H3" s="3">
        <f t="shared" si="1"/>
        <v>0</v>
      </c>
      <c r="I3" s="3">
        <f t="shared" si="1"/>
        <v>0</v>
      </c>
      <c r="J3" s="3">
        <f t="shared" si="1"/>
        <v>0</v>
      </c>
      <c r="K3" s="3">
        <f t="shared" si="1"/>
        <v>0</v>
      </c>
      <c r="L3" s="9">
        <v>9.7047600000000003</v>
      </c>
      <c r="N3" s="10" t="s">
        <v>6</v>
      </c>
      <c r="O3" s="10"/>
      <c r="Q3" s="10"/>
      <c r="R3" s="10"/>
      <c r="W3" s="7"/>
      <c r="Y3" s="3">
        <v>1</v>
      </c>
      <c r="Z3">
        <v>2010</v>
      </c>
      <c r="AA3" s="9">
        <v>8.9305000000000003</v>
      </c>
      <c r="AB3" s="9">
        <v>3.4831300000000001</v>
      </c>
      <c r="AC3" s="9">
        <v>9.7047600000000003</v>
      </c>
    </row>
    <row r="4" spans="1:31" ht="15" thickTop="1" x14ac:dyDescent="0.35">
      <c r="A4" s="3">
        <v>1</v>
      </c>
      <c r="B4">
        <v>2012</v>
      </c>
      <c r="C4" s="9">
        <v>9.0151000000000003</v>
      </c>
      <c r="D4" s="9">
        <v>3.83507</v>
      </c>
      <c r="E4" s="3">
        <f t="shared" si="2"/>
        <v>1</v>
      </c>
      <c r="F4" s="3">
        <f t="shared" si="1"/>
        <v>0</v>
      </c>
      <c r="G4" s="3">
        <f t="shared" si="1"/>
        <v>0</v>
      </c>
      <c r="H4" s="3">
        <f t="shared" si="1"/>
        <v>0</v>
      </c>
      <c r="I4" s="3">
        <f t="shared" si="1"/>
        <v>0</v>
      </c>
      <c r="J4" s="3">
        <f t="shared" si="1"/>
        <v>0</v>
      </c>
      <c r="K4" s="3">
        <f t="shared" si="1"/>
        <v>0</v>
      </c>
      <c r="L4" s="9">
        <v>9.8431499999999996</v>
      </c>
      <c r="N4" t="s">
        <v>7</v>
      </c>
      <c r="O4" t="e">
        <f ca="1">SQRT(O5)</f>
        <v>#NAME?</v>
      </c>
      <c r="Q4" t="s">
        <v>8</v>
      </c>
      <c r="R4" t="e">
        <f ca="1">O8*LN(P13/O8)+2*(O12+1)</f>
        <v>#NAME?</v>
      </c>
      <c r="W4" s="7"/>
      <c r="Y4" s="3">
        <v>1</v>
      </c>
      <c r="Z4">
        <v>2012</v>
      </c>
      <c r="AA4" s="9">
        <v>9.0151000000000003</v>
      </c>
      <c r="AB4" s="9">
        <v>3.83507</v>
      </c>
      <c r="AC4" s="9">
        <v>9.8431499999999996</v>
      </c>
    </row>
    <row r="5" spans="1:31" x14ac:dyDescent="0.35">
      <c r="A5" s="3">
        <v>2</v>
      </c>
      <c r="B5">
        <v>2008</v>
      </c>
      <c r="C5" s="9">
        <v>7.7774000000000001</v>
      </c>
      <c r="D5" s="9">
        <v>4.2269300000000003</v>
      </c>
      <c r="E5" s="3">
        <f t="shared" si="2"/>
        <v>0</v>
      </c>
      <c r="F5" s="3">
        <f t="shared" si="1"/>
        <v>1</v>
      </c>
      <c r="G5" s="3">
        <f t="shared" si="1"/>
        <v>0</v>
      </c>
      <c r="H5" s="3">
        <f t="shared" si="1"/>
        <v>0</v>
      </c>
      <c r="I5" s="3">
        <f t="shared" si="1"/>
        <v>0</v>
      </c>
      <c r="J5" s="3">
        <f t="shared" si="1"/>
        <v>0</v>
      </c>
      <c r="K5" s="3">
        <f t="shared" si="1"/>
        <v>0</v>
      </c>
      <c r="L5" s="9">
        <v>8.1265400000000003</v>
      </c>
      <c r="N5" t="s">
        <v>9</v>
      </c>
      <c r="O5" t="e">
        <f ca="1">P12/P14</f>
        <v>#NAME?</v>
      </c>
      <c r="Q5" t="s">
        <v>10</v>
      </c>
      <c r="R5" t="e">
        <f ca="1">R4+2*(O12+2)*(O12+3)/(O8-O12-3)</f>
        <v>#NAME?</v>
      </c>
      <c r="W5" s="7"/>
      <c r="Y5" s="3">
        <v>2</v>
      </c>
      <c r="Z5">
        <v>2008</v>
      </c>
      <c r="AA5" s="9">
        <v>7.7774000000000001</v>
      </c>
      <c r="AB5" s="9">
        <v>4.2269300000000003</v>
      </c>
      <c r="AC5" s="9">
        <v>8.1265400000000003</v>
      </c>
    </row>
    <row r="6" spans="1:31" x14ac:dyDescent="0.35">
      <c r="A6" s="3">
        <v>2</v>
      </c>
      <c r="B6">
        <v>2010</v>
      </c>
      <c r="C6" s="9">
        <v>7.2570899999999998</v>
      </c>
      <c r="D6" s="9">
        <v>4.43757</v>
      </c>
      <c r="E6" s="3">
        <f t="shared" si="2"/>
        <v>0</v>
      </c>
      <c r="F6" s="3">
        <f t="shared" si="1"/>
        <v>1</v>
      </c>
      <c r="G6" s="3">
        <f t="shared" si="1"/>
        <v>0</v>
      </c>
      <c r="H6" s="3">
        <f t="shared" si="1"/>
        <v>0</v>
      </c>
      <c r="I6" s="3">
        <f t="shared" si="1"/>
        <v>0</v>
      </c>
      <c r="J6" s="3">
        <f t="shared" si="1"/>
        <v>0</v>
      </c>
      <c r="K6" s="3">
        <f t="shared" si="1"/>
        <v>0</v>
      </c>
      <c r="L6" s="9">
        <v>8.5477600000000002</v>
      </c>
      <c r="N6" t="s">
        <v>11</v>
      </c>
      <c r="O6" t="e">
        <f ca="1">1-(1-O5)*(O8-1)/(O8-O12-1)</f>
        <v>#NAME?</v>
      </c>
      <c r="Q6" s="11" t="s">
        <v>35</v>
      </c>
      <c r="R6" s="11" t="e">
        <f ca="1">O8*LN(P13/O8)+(O12+1)*LN(O8)</f>
        <v>#NAME?</v>
      </c>
      <c r="W6" s="7"/>
      <c r="Y6" s="3">
        <v>2</v>
      </c>
      <c r="Z6">
        <v>2010</v>
      </c>
      <c r="AA6" s="9">
        <v>7.2570899999999998</v>
      </c>
      <c r="AB6" s="9">
        <v>4.43757</v>
      </c>
      <c r="AC6" s="9">
        <v>8.5477600000000002</v>
      </c>
    </row>
    <row r="7" spans="1:31" x14ac:dyDescent="0.35">
      <c r="A7" s="3">
        <v>2</v>
      </c>
      <c r="B7">
        <v>2012</v>
      </c>
      <c r="C7" s="9">
        <v>9.3117599999999996</v>
      </c>
      <c r="D7" s="9">
        <v>4.3935599999999999</v>
      </c>
      <c r="E7" s="3">
        <f t="shared" si="2"/>
        <v>0</v>
      </c>
      <c r="F7" s="3">
        <f t="shared" si="1"/>
        <v>1</v>
      </c>
      <c r="G7" s="3">
        <f t="shared" si="1"/>
        <v>0</v>
      </c>
      <c r="H7" s="3">
        <f t="shared" si="1"/>
        <v>0</v>
      </c>
      <c r="I7" s="3">
        <f t="shared" si="1"/>
        <v>0</v>
      </c>
      <c r="J7" s="3">
        <f t="shared" si="1"/>
        <v>0</v>
      </c>
      <c r="K7" s="3">
        <f t="shared" si="1"/>
        <v>0</v>
      </c>
      <c r="L7" s="9">
        <v>7.7975899999999996</v>
      </c>
      <c r="N7" t="s">
        <v>13</v>
      </c>
      <c r="O7" t="e">
        <f ca="1">SQRT(Q13)</f>
        <v>#NAME?</v>
      </c>
      <c r="W7" s="8"/>
      <c r="Y7" s="3">
        <v>2</v>
      </c>
      <c r="Z7">
        <v>2012</v>
      </c>
      <c r="AA7" s="9">
        <v>9.3117599999999996</v>
      </c>
      <c r="AB7" s="9">
        <v>4.3935599999999999</v>
      </c>
      <c r="AC7" s="9">
        <v>7.7975899999999996</v>
      </c>
    </row>
    <row r="8" spans="1:31" x14ac:dyDescent="0.35">
      <c r="A8" s="3">
        <v>3</v>
      </c>
      <c r="B8">
        <v>2008</v>
      </c>
      <c r="C8" s="9">
        <v>5.54861</v>
      </c>
      <c r="D8" s="9">
        <v>4.8532000000000002</v>
      </c>
      <c r="E8" s="3">
        <f t="shared" si="2"/>
        <v>0</v>
      </c>
      <c r="F8" s="3">
        <f t="shared" si="1"/>
        <v>0</v>
      </c>
      <c r="G8" s="3">
        <f t="shared" si="1"/>
        <v>1</v>
      </c>
      <c r="H8" s="3">
        <f t="shared" si="1"/>
        <v>0</v>
      </c>
      <c r="I8" s="3">
        <f t="shared" si="1"/>
        <v>0</v>
      </c>
      <c r="J8" s="3">
        <f t="shared" si="1"/>
        <v>0</v>
      </c>
      <c r="K8" s="3">
        <f t="shared" si="1"/>
        <v>0</v>
      </c>
      <c r="L8" s="9">
        <v>7.3699300000000001</v>
      </c>
      <c r="N8" s="11" t="s">
        <v>14</v>
      </c>
      <c r="O8" s="11">
        <f>COUNT(L2:L25)</f>
        <v>24</v>
      </c>
      <c r="Y8" s="3">
        <v>3</v>
      </c>
      <c r="Z8">
        <v>2008</v>
      </c>
      <c r="AA8" s="9">
        <v>5.54861</v>
      </c>
      <c r="AB8" s="9">
        <v>4.8532000000000002</v>
      </c>
      <c r="AC8" s="9">
        <v>7.3699300000000001</v>
      </c>
    </row>
    <row r="9" spans="1:31" x14ac:dyDescent="0.35">
      <c r="A9" s="3">
        <v>3</v>
      </c>
      <c r="B9">
        <v>2010</v>
      </c>
      <c r="C9" s="9">
        <v>6.5219699999999996</v>
      </c>
      <c r="D9" s="9">
        <v>4.1636499999999996</v>
      </c>
      <c r="E9" s="3">
        <f t="shared" si="2"/>
        <v>0</v>
      </c>
      <c r="F9" s="3">
        <f t="shared" si="1"/>
        <v>0</v>
      </c>
      <c r="G9" s="3">
        <f t="shared" si="1"/>
        <v>1</v>
      </c>
      <c r="H9" s="3">
        <f t="shared" si="1"/>
        <v>0</v>
      </c>
      <c r="I9" s="3">
        <f t="shared" si="1"/>
        <v>0</v>
      </c>
      <c r="J9" s="3">
        <f t="shared" si="1"/>
        <v>0</v>
      </c>
      <c r="K9" s="3">
        <f t="shared" si="1"/>
        <v>0</v>
      </c>
      <c r="L9" s="9">
        <v>7.4622799999999998</v>
      </c>
      <c r="Y9" s="3">
        <v>3</v>
      </c>
      <c r="Z9">
        <v>2010</v>
      </c>
      <c r="AA9" s="9">
        <v>6.5219699999999996</v>
      </c>
      <c r="AB9" s="9">
        <v>4.1636499999999996</v>
      </c>
      <c r="AC9" s="9">
        <v>7.4622799999999998</v>
      </c>
    </row>
    <row r="10" spans="1:31" ht="15" thickBot="1" x14ac:dyDescent="0.4">
      <c r="A10" s="3">
        <v>3</v>
      </c>
      <c r="B10">
        <v>2012</v>
      </c>
      <c r="C10" s="9">
        <v>7.8148999999999997</v>
      </c>
      <c r="D10" s="9">
        <v>3.9602599999999999</v>
      </c>
      <c r="E10" s="3">
        <f t="shared" si="2"/>
        <v>0</v>
      </c>
      <c r="F10" s="3">
        <f t="shared" si="1"/>
        <v>0</v>
      </c>
      <c r="G10" s="3">
        <f t="shared" si="1"/>
        <v>1</v>
      </c>
      <c r="H10" s="3">
        <f t="shared" si="1"/>
        <v>0</v>
      </c>
      <c r="I10" s="3">
        <f t="shared" si="1"/>
        <v>0</v>
      </c>
      <c r="J10" s="3">
        <f t="shared" si="1"/>
        <v>0</v>
      </c>
      <c r="K10" s="3">
        <f t="shared" si="1"/>
        <v>0</v>
      </c>
      <c r="L10" s="9">
        <v>7.4587300000000001</v>
      </c>
      <c r="N10" t="s">
        <v>15</v>
      </c>
      <c r="R10" s="3" t="s">
        <v>16</v>
      </c>
      <c r="S10" s="3">
        <v>0.05</v>
      </c>
      <c r="Y10" s="3">
        <v>3</v>
      </c>
      <c r="Z10">
        <v>2012</v>
      </c>
      <c r="AA10" s="9">
        <v>7.8148999999999997</v>
      </c>
      <c r="AB10" s="9">
        <v>3.9602599999999999</v>
      </c>
      <c r="AC10" s="9">
        <v>7.4587300000000001</v>
      </c>
    </row>
    <row r="11" spans="1:31" ht="15" thickTop="1" x14ac:dyDescent="0.35">
      <c r="A11" s="3">
        <v>4</v>
      </c>
      <c r="B11">
        <v>2008</v>
      </c>
      <c r="C11" s="9">
        <v>9.3600399999999997</v>
      </c>
      <c r="D11" s="9">
        <v>4.67028</v>
      </c>
      <c r="E11" s="3">
        <f t="shared" si="2"/>
        <v>0</v>
      </c>
      <c r="F11" s="3">
        <f t="shared" si="1"/>
        <v>0</v>
      </c>
      <c r="G11" s="3">
        <f t="shared" si="1"/>
        <v>0</v>
      </c>
      <c r="H11" s="3">
        <f t="shared" si="1"/>
        <v>1</v>
      </c>
      <c r="I11" s="3">
        <f t="shared" si="1"/>
        <v>0</v>
      </c>
      <c r="J11" s="3">
        <f t="shared" si="1"/>
        <v>0</v>
      </c>
      <c r="K11" s="3">
        <f t="shared" si="1"/>
        <v>0</v>
      </c>
      <c r="L11" s="9">
        <v>8.25901</v>
      </c>
      <c r="N11" s="12"/>
      <c r="O11" s="12" t="s">
        <v>17</v>
      </c>
      <c r="P11" s="12" t="s">
        <v>18</v>
      </c>
      <c r="Q11" s="12" t="s">
        <v>19</v>
      </c>
      <c r="R11" s="12" t="s">
        <v>20</v>
      </c>
      <c r="S11" s="12" t="s">
        <v>21</v>
      </c>
      <c r="T11" s="12" t="s">
        <v>22</v>
      </c>
      <c r="Y11" s="3">
        <v>4</v>
      </c>
      <c r="Z11">
        <v>2008</v>
      </c>
      <c r="AA11" s="9">
        <v>9.3600399999999997</v>
      </c>
      <c r="AB11" s="9">
        <v>4.67028</v>
      </c>
      <c r="AC11" s="9">
        <v>8.25901</v>
      </c>
    </row>
    <row r="12" spans="1:31" x14ac:dyDescent="0.35">
      <c r="A12" s="3">
        <v>4</v>
      </c>
      <c r="B12">
        <v>2010</v>
      </c>
      <c r="C12" s="9">
        <v>9.2680000000000007</v>
      </c>
      <c r="D12" s="9">
        <v>4.5826599999999997</v>
      </c>
      <c r="E12" s="3">
        <f t="shared" si="2"/>
        <v>0</v>
      </c>
      <c r="F12" s="3">
        <f t="shared" si="1"/>
        <v>0</v>
      </c>
      <c r="G12" s="3">
        <f t="shared" si="1"/>
        <v>0</v>
      </c>
      <c r="H12" s="3">
        <f t="shared" si="1"/>
        <v>1</v>
      </c>
      <c r="I12" s="3">
        <f t="shared" si="1"/>
        <v>0</v>
      </c>
      <c r="J12" s="3">
        <f t="shared" si="1"/>
        <v>0</v>
      </c>
      <c r="K12" s="3">
        <f t="shared" si="1"/>
        <v>0</v>
      </c>
      <c r="L12" s="9">
        <v>8.7930200000000003</v>
      </c>
      <c r="N12" t="s">
        <v>23</v>
      </c>
      <c r="O12">
        <f>COUNT(C2:K2)</f>
        <v>9</v>
      </c>
      <c r="P12" t="e">
        <f ca="1">DEVSQ(MMULT(DEsign(C2:K25),O17:O26))</f>
        <v>#NAME?</v>
      </c>
      <c r="Q12" t="e">
        <f ca="1">P12/O12</f>
        <v>#NAME?</v>
      </c>
      <c r="R12" t="e">
        <f ca="1">Q12/Q13</f>
        <v>#NAME?</v>
      </c>
      <c r="S12" t="e">
        <f ca="1">_xlfn.F.DIST.RT(R12,O12,O13)</f>
        <v>#NAME?</v>
      </c>
      <c r="T12" s="3" t="e">
        <f ca="1">IF(S12&lt;S10,"yes","no")</f>
        <v>#NAME?</v>
      </c>
      <c r="Y12" s="3">
        <v>4</v>
      </c>
      <c r="Z12">
        <v>2010</v>
      </c>
      <c r="AA12" s="9">
        <v>9.2680000000000007</v>
      </c>
      <c r="AB12" s="9">
        <v>4.5826599999999997</v>
      </c>
      <c r="AC12" s="9">
        <v>8.7930200000000003</v>
      </c>
    </row>
    <row r="13" spans="1:31" x14ac:dyDescent="0.35">
      <c r="A13" s="3">
        <v>4</v>
      </c>
      <c r="B13">
        <v>2012</v>
      </c>
      <c r="C13" s="9">
        <v>8.3394399999999997</v>
      </c>
      <c r="D13" s="9">
        <v>4.3226500000000003</v>
      </c>
      <c r="E13" s="3">
        <f t="shared" si="2"/>
        <v>0</v>
      </c>
      <c r="F13" s="3">
        <f t="shared" si="1"/>
        <v>0</v>
      </c>
      <c r="G13" s="3">
        <f t="shared" si="1"/>
        <v>0</v>
      </c>
      <c r="H13" s="3">
        <f t="shared" si="1"/>
        <v>1</v>
      </c>
      <c r="I13" s="3">
        <f t="shared" si="1"/>
        <v>0</v>
      </c>
      <c r="J13" s="3">
        <f t="shared" si="1"/>
        <v>0</v>
      </c>
      <c r="K13" s="3">
        <f t="shared" si="1"/>
        <v>0</v>
      </c>
      <c r="L13" s="9">
        <v>9.0330300000000001</v>
      </c>
      <c r="N13" t="s">
        <v>24</v>
      </c>
      <c r="O13">
        <f>O14-O12</f>
        <v>14</v>
      </c>
      <c r="P13" t="e">
        <f ca="1">P14-P12</f>
        <v>#NAME?</v>
      </c>
      <c r="Q13" t="e">
        <f ca="1">P13/O13</f>
        <v>#NAME?</v>
      </c>
      <c r="Y13" s="3">
        <v>4</v>
      </c>
      <c r="Z13">
        <v>2012</v>
      </c>
      <c r="AA13" s="9">
        <v>8.3394399999999997</v>
      </c>
      <c r="AB13" s="9">
        <v>4.3226500000000003</v>
      </c>
      <c r="AC13" s="9">
        <v>9.0330300000000001</v>
      </c>
    </row>
    <row r="14" spans="1:31" x14ac:dyDescent="0.35">
      <c r="A14" s="3">
        <v>5</v>
      </c>
      <c r="B14">
        <v>2008</v>
      </c>
      <c r="C14" s="9">
        <v>7.7452199999999998</v>
      </c>
      <c r="D14" s="9">
        <v>5.2744900000000001</v>
      </c>
      <c r="E14" s="3">
        <f t="shared" si="2"/>
        <v>0</v>
      </c>
      <c r="F14" s="3">
        <f t="shared" si="1"/>
        <v>0</v>
      </c>
      <c r="G14" s="3">
        <f t="shared" si="1"/>
        <v>0</v>
      </c>
      <c r="H14" s="3">
        <f t="shared" si="1"/>
        <v>0</v>
      </c>
      <c r="I14" s="3">
        <f t="shared" si="1"/>
        <v>1</v>
      </c>
      <c r="J14" s="3">
        <f t="shared" si="1"/>
        <v>0</v>
      </c>
      <c r="K14" s="3">
        <f t="shared" si="1"/>
        <v>0</v>
      </c>
      <c r="L14" s="9">
        <v>4.0256800000000004</v>
      </c>
      <c r="N14" s="11" t="s">
        <v>25</v>
      </c>
      <c r="O14" s="11">
        <f>O8-1</f>
        <v>23</v>
      </c>
      <c r="P14" s="11">
        <f>DEVSQ(L2:L25)</f>
        <v>144.77194581861596</v>
      </c>
      <c r="Q14" s="11"/>
      <c r="R14" s="11"/>
      <c r="S14" s="11"/>
      <c r="T14" s="11"/>
      <c r="Y14" s="3">
        <v>5</v>
      </c>
      <c r="Z14">
        <v>2008</v>
      </c>
      <c r="AA14" s="9">
        <v>7.7452199999999998</v>
      </c>
      <c r="AB14" s="9">
        <v>5.2744900000000001</v>
      </c>
      <c r="AC14" s="9">
        <v>4.0256800000000004</v>
      </c>
    </row>
    <row r="15" spans="1:31" ht="15" thickBot="1" x14ac:dyDescent="0.4">
      <c r="A15" s="3">
        <v>5</v>
      </c>
      <c r="B15">
        <v>2010</v>
      </c>
      <c r="C15" s="9">
        <v>8.0331600000000005</v>
      </c>
      <c r="D15" s="9">
        <v>5.3003099999999996</v>
      </c>
      <c r="E15" s="3">
        <f t="shared" si="2"/>
        <v>0</v>
      </c>
      <c r="F15" s="3">
        <f t="shared" si="1"/>
        <v>0</v>
      </c>
      <c r="G15" s="3">
        <f t="shared" si="1"/>
        <v>0</v>
      </c>
      <c r="H15" s="3">
        <f t="shared" si="1"/>
        <v>0</v>
      </c>
      <c r="I15" s="3">
        <f t="shared" si="1"/>
        <v>1</v>
      </c>
      <c r="J15" s="3">
        <f t="shared" si="1"/>
        <v>0</v>
      </c>
      <c r="K15" s="3">
        <f t="shared" si="1"/>
        <v>0</v>
      </c>
      <c r="L15" s="9">
        <v>3.9876100000000001</v>
      </c>
      <c r="Y15" s="3">
        <v>5</v>
      </c>
      <c r="Z15">
        <v>2010</v>
      </c>
      <c r="AA15" s="9">
        <v>8.0331600000000005</v>
      </c>
      <c r="AB15" s="9">
        <v>5.3003099999999996</v>
      </c>
      <c r="AC15" s="9">
        <v>3.9876100000000001</v>
      </c>
    </row>
    <row r="16" spans="1:31" ht="15" thickTop="1" x14ac:dyDescent="0.35">
      <c r="A16" s="3">
        <v>5</v>
      </c>
      <c r="B16">
        <v>2012</v>
      </c>
      <c r="C16" s="9">
        <v>8.1939399999999996</v>
      </c>
      <c r="D16" s="9">
        <v>5.43994</v>
      </c>
      <c r="E16" s="3">
        <f t="shared" si="2"/>
        <v>0</v>
      </c>
      <c r="F16" s="3">
        <f t="shared" si="1"/>
        <v>0</v>
      </c>
      <c r="G16" s="3">
        <f t="shared" si="1"/>
        <v>0</v>
      </c>
      <c r="H16" s="3">
        <f t="shared" si="1"/>
        <v>0</v>
      </c>
      <c r="I16" s="3">
        <f t="shared" si="1"/>
        <v>1</v>
      </c>
      <c r="J16" s="3">
        <f t="shared" si="1"/>
        <v>0</v>
      </c>
      <c r="K16" s="3">
        <f t="shared" si="1"/>
        <v>0</v>
      </c>
      <c r="L16" s="9">
        <v>3.9613900000000002</v>
      </c>
      <c r="N16" s="12"/>
      <c r="O16" s="12" t="s">
        <v>26</v>
      </c>
      <c r="P16" s="12" t="s">
        <v>27</v>
      </c>
      <c r="Q16" s="12" t="s">
        <v>28</v>
      </c>
      <c r="R16" s="12" t="s">
        <v>21</v>
      </c>
      <c r="S16" s="12" t="s">
        <v>29</v>
      </c>
      <c r="T16" s="12" t="s">
        <v>30</v>
      </c>
      <c r="Y16" s="3">
        <v>5</v>
      </c>
      <c r="Z16">
        <v>2012</v>
      </c>
      <c r="AA16" s="9">
        <v>8.1939399999999996</v>
      </c>
      <c r="AB16" s="9">
        <v>5.43994</v>
      </c>
      <c r="AC16" s="9">
        <v>3.9613900000000002</v>
      </c>
    </row>
    <row r="17" spans="1:29" x14ac:dyDescent="0.35">
      <c r="A17" s="3">
        <v>6</v>
      </c>
      <c r="B17">
        <v>2008</v>
      </c>
      <c r="C17" s="9">
        <v>9.9685299999999994</v>
      </c>
      <c r="D17" s="9">
        <v>9.5003200000000003</v>
      </c>
      <c r="E17" s="3">
        <f t="shared" si="2"/>
        <v>0</v>
      </c>
      <c r="F17" s="3">
        <f t="shared" si="1"/>
        <v>0</v>
      </c>
      <c r="G17" s="3">
        <f t="shared" si="1"/>
        <v>0</v>
      </c>
      <c r="H17" s="3">
        <f t="shared" si="1"/>
        <v>0</v>
      </c>
      <c r="I17" s="3">
        <f t="shared" si="1"/>
        <v>0</v>
      </c>
      <c r="J17" s="3">
        <f t="shared" si="1"/>
        <v>1</v>
      </c>
      <c r="K17" s="3">
        <f t="shared" si="1"/>
        <v>0</v>
      </c>
      <c r="L17" s="9">
        <v>4.317361</v>
      </c>
      <c r="N17" t="s">
        <v>36</v>
      </c>
      <c r="O17" t="e">
        <f t="array" aca="1" ref="O17:P26" ca="1">RegCoeff(C2:K25,L2:L25)</f>
        <v>#NAME?</v>
      </c>
      <c r="P17" t="e">
        <f ca="1"/>
        <v>#NAME?</v>
      </c>
      <c r="Q17" t="e">
        <f ca="1">O17/P17</f>
        <v>#NAME?</v>
      </c>
      <c r="R17" t="e">
        <f ca="1">_xlfn.T.DIST.2T(ABS(Q17),$O$13)</f>
        <v>#NAME?</v>
      </c>
      <c r="S17" t="e">
        <f ca="1">O17-_xlfn.T.INV.2T(S$10,$O$13)*P17</f>
        <v>#NAME?</v>
      </c>
      <c r="T17" t="e">
        <f ca="1">O17+_xlfn.T.INV.2T(S$10,$O$13)*P17</f>
        <v>#NAME?</v>
      </c>
      <c r="Y17" s="3">
        <v>6</v>
      </c>
      <c r="Z17">
        <v>2008</v>
      </c>
      <c r="AA17" s="9">
        <v>9.9685299999999994</v>
      </c>
      <c r="AB17" s="9">
        <v>9.5003200000000003</v>
      </c>
      <c r="AC17" s="9">
        <v>4.317361</v>
      </c>
    </row>
    <row r="18" spans="1:29" x14ac:dyDescent="0.35">
      <c r="A18" s="3">
        <v>6</v>
      </c>
      <c r="B18">
        <v>2010</v>
      </c>
      <c r="C18" s="9">
        <v>10.10445</v>
      </c>
      <c r="D18" s="9">
        <v>10.0128</v>
      </c>
      <c r="E18" s="3">
        <f t="shared" si="2"/>
        <v>0</v>
      </c>
      <c r="F18" s="3">
        <f t="shared" si="2"/>
        <v>0</v>
      </c>
      <c r="G18" s="3">
        <f t="shared" si="2"/>
        <v>0</v>
      </c>
      <c r="H18" s="3">
        <f t="shared" si="2"/>
        <v>0</v>
      </c>
      <c r="I18" s="3">
        <f t="shared" si="2"/>
        <v>0</v>
      </c>
      <c r="J18" s="3">
        <f t="shared" si="2"/>
        <v>1</v>
      </c>
      <c r="K18" s="3">
        <f t="shared" si="2"/>
        <v>0</v>
      </c>
      <c r="L18" s="9">
        <v>4.1316800000000002</v>
      </c>
      <c r="N18" t="str">
        <f t="array" ref="N18:N26">TRANSPOSE(C1:K1)</f>
        <v>lcapital</v>
      </c>
      <c r="O18" t="e">
        <f ca="1"/>
        <v>#NAME?</v>
      </c>
      <c r="P18" t="e">
        <f ca="1"/>
        <v>#NAME?</v>
      </c>
      <c r="Q18" t="e">
        <f t="shared" ref="Q18:Q26" ca="1" si="3">O18/P18</f>
        <v>#NAME?</v>
      </c>
      <c r="R18" t="e">
        <f t="shared" ref="R18:R26" ca="1" si="4">_xlfn.T.DIST.2T(ABS(Q18),$O$13)</f>
        <v>#NAME?</v>
      </c>
      <c r="S18" t="e">
        <f t="shared" ref="S18:S26" ca="1" si="5">O18-_xlfn.T.INV.2T(S$10,$O$13)*P18</f>
        <v>#NAME?</v>
      </c>
      <c r="T18" t="e">
        <f t="shared" ref="T18:T26" ca="1" si="6">O18+_xlfn.T.INV.2T(S$10,$O$13)*P18</f>
        <v>#NAME?</v>
      </c>
      <c r="Y18" s="3">
        <v>6</v>
      </c>
      <c r="Z18">
        <v>2010</v>
      </c>
      <c r="AA18" s="9">
        <v>10.10445</v>
      </c>
      <c r="AB18" s="9">
        <v>10.0128</v>
      </c>
      <c r="AC18" s="9">
        <v>4.1316800000000002</v>
      </c>
    </row>
    <row r="19" spans="1:29" x14ac:dyDescent="0.35">
      <c r="A19" s="3">
        <v>6</v>
      </c>
      <c r="B19">
        <v>2012</v>
      </c>
      <c r="C19" s="9">
        <v>10.053470000000001</v>
      </c>
      <c r="D19" s="9">
        <v>10.02397</v>
      </c>
      <c r="E19" s="3">
        <f t="shared" si="2"/>
        <v>0</v>
      </c>
      <c r="F19" s="3">
        <f t="shared" si="2"/>
        <v>0</v>
      </c>
      <c r="G19" s="3">
        <f t="shared" si="2"/>
        <v>0</v>
      </c>
      <c r="H19" s="3">
        <f t="shared" si="2"/>
        <v>0</v>
      </c>
      <c r="I19" s="3">
        <f t="shared" si="2"/>
        <v>0</v>
      </c>
      <c r="J19" s="3">
        <f t="shared" si="2"/>
        <v>1</v>
      </c>
      <c r="K19" s="3">
        <f t="shared" si="2"/>
        <v>0</v>
      </c>
      <c r="L19" s="9">
        <v>3.8739499999999998</v>
      </c>
      <c r="N19" t="str">
        <v>llabor</v>
      </c>
      <c r="O19" t="e">
        <f ca="1"/>
        <v>#NAME?</v>
      </c>
      <c r="P19" t="e">
        <f ca="1"/>
        <v>#NAME?</v>
      </c>
      <c r="Q19" t="e">
        <f t="shared" ca="1" si="3"/>
        <v>#NAME?</v>
      </c>
      <c r="R19" t="e">
        <f t="shared" ca="1" si="4"/>
        <v>#NAME?</v>
      </c>
      <c r="S19" t="e">
        <f t="shared" ca="1" si="5"/>
        <v>#NAME?</v>
      </c>
      <c r="T19" t="e">
        <f t="shared" ca="1" si="6"/>
        <v>#NAME?</v>
      </c>
      <c r="Y19" s="3">
        <v>6</v>
      </c>
      <c r="Z19">
        <v>2012</v>
      </c>
      <c r="AA19" s="9">
        <v>10.053470000000001</v>
      </c>
      <c r="AB19" s="9">
        <v>10.02397</v>
      </c>
      <c r="AC19" s="9">
        <v>3.8739499999999998</v>
      </c>
    </row>
    <row r="20" spans="1:29" x14ac:dyDescent="0.35">
      <c r="A20" s="3">
        <v>7</v>
      </c>
      <c r="B20">
        <v>2008</v>
      </c>
      <c r="C20" s="9">
        <v>10.55368</v>
      </c>
      <c r="D20" s="9">
        <v>5.0047100000000002</v>
      </c>
      <c r="E20" s="3">
        <f t="shared" si="2"/>
        <v>0</v>
      </c>
      <c r="F20" s="3">
        <f t="shared" si="2"/>
        <v>0</v>
      </c>
      <c r="G20" s="3">
        <f t="shared" si="2"/>
        <v>0</v>
      </c>
      <c r="H20" s="3">
        <f t="shared" si="2"/>
        <v>0</v>
      </c>
      <c r="I20" s="3">
        <f t="shared" si="2"/>
        <v>0</v>
      </c>
      <c r="J20" s="3">
        <f t="shared" si="2"/>
        <v>0</v>
      </c>
      <c r="K20" s="3">
        <f t="shared" si="2"/>
        <v>1</v>
      </c>
      <c r="L20" s="9">
        <v>11.523529999999999</v>
      </c>
      <c r="N20">
        <v>1</v>
      </c>
      <c r="O20" t="e">
        <f ca="1"/>
        <v>#NAME?</v>
      </c>
      <c r="P20" t="e">
        <f ca="1"/>
        <v>#NAME?</v>
      </c>
      <c r="Q20" t="e">
        <f t="shared" ca="1" si="3"/>
        <v>#NAME?</v>
      </c>
      <c r="R20" t="e">
        <f t="shared" ca="1" si="4"/>
        <v>#NAME?</v>
      </c>
      <c r="S20" t="e">
        <f t="shared" ca="1" si="5"/>
        <v>#NAME?</v>
      </c>
      <c r="T20" t="e">
        <f t="shared" ca="1" si="6"/>
        <v>#NAME?</v>
      </c>
      <c r="Y20" s="3">
        <v>7</v>
      </c>
      <c r="Z20">
        <v>2008</v>
      </c>
      <c r="AA20" s="9">
        <v>10.55368</v>
      </c>
      <c r="AB20" s="9">
        <v>5.0047100000000002</v>
      </c>
      <c r="AC20" s="9">
        <v>11.523529999999999</v>
      </c>
    </row>
    <row r="21" spans="1:29" x14ac:dyDescent="0.35">
      <c r="A21" s="3">
        <v>7</v>
      </c>
      <c r="B21">
        <v>2010</v>
      </c>
      <c r="C21" s="9">
        <v>10.74991</v>
      </c>
      <c r="D21" s="9">
        <v>5.1787400000000003</v>
      </c>
      <c r="E21" s="3">
        <f t="shared" si="2"/>
        <v>0</v>
      </c>
      <c r="F21" s="3">
        <f t="shared" si="2"/>
        <v>0</v>
      </c>
      <c r="G21" s="3">
        <f t="shared" si="2"/>
        <v>0</v>
      </c>
      <c r="H21" s="3">
        <f t="shared" si="2"/>
        <v>0</v>
      </c>
      <c r="I21" s="3">
        <f t="shared" si="2"/>
        <v>0</v>
      </c>
      <c r="J21" s="3">
        <f t="shared" si="2"/>
        <v>0</v>
      </c>
      <c r="K21" s="3">
        <f t="shared" si="2"/>
        <v>1</v>
      </c>
      <c r="L21" s="9">
        <v>11.54217</v>
      </c>
      <c r="N21">
        <v>2</v>
      </c>
      <c r="O21" t="e">
        <f ca="1"/>
        <v>#NAME?</v>
      </c>
      <c r="P21" t="e">
        <f ca="1"/>
        <v>#NAME?</v>
      </c>
      <c r="Q21" t="e">
        <f t="shared" ca="1" si="3"/>
        <v>#NAME?</v>
      </c>
      <c r="R21" t="e">
        <f t="shared" ca="1" si="4"/>
        <v>#NAME?</v>
      </c>
      <c r="S21" t="e">
        <f t="shared" ca="1" si="5"/>
        <v>#NAME?</v>
      </c>
      <c r="T21" t="e">
        <f t="shared" ca="1" si="6"/>
        <v>#NAME?</v>
      </c>
      <c r="Y21" s="3">
        <v>7</v>
      </c>
      <c r="Z21">
        <v>2010</v>
      </c>
      <c r="AA21" s="9">
        <v>10.74991</v>
      </c>
      <c r="AB21" s="9">
        <v>5.1787400000000003</v>
      </c>
      <c r="AC21" s="9">
        <v>11.54217</v>
      </c>
    </row>
    <row r="22" spans="1:29" x14ac:dyDescent="0.35">
      <c r="A22" s="3">
        <v>7</v>
      </c>
      <c r="B22">
        <v>2012</v>
      </c>
      <c r="C22" s="9">
        <v>11.34348</v>
      </c>
      <c r="D22" s="9">
        <v>5.4220199999999998</v>
      </c>
      <c r="E22" s="3">
        <f t="shared" si="2"/>
        <v>0</v>
      </c>
      <c r="F22" s="3">
        <f t="shared" si="2"/>
        <v>0</v>
      </c>
      <c r="G22" s="3">
        <f t="shared" si="2"/>
        <v>0</v>
      </c>
      <c r="H22" s="3">
        <f t="shared" si="2"/>
        <v>0</v>
      </c>
      <c r="I22" s="3">
        <f t="shared" si="2"/>
        <v>0</v>
      </c>
      <c r="J22" s="3">
        <f t="shared" si="2"/>
        <v>0</v>
      </c>
      <c r="K22" s="3">
        <f t="shared" si="2"/>
        <v>1</v>
      </c>
      <c r="L22" s="9">
        <v>11.586449999999999</v>
      </c>
      <c r="N22">
        <v>3</v>
      </c>
      <c r="O22" t="e">
        <f ca="1"/>
        <v>#NAME?</v>
      </c>
      <c r="P22" t="e">
        <f ca="1"/>
        <v>#NAME?</v>
      </c>
      <c r="Q22" t="e">
        <f t="shared" ca="1" si="3"/>
        <v>#NAME?</v>
      </c>
      <c r="R22" t="e">
        <f t="shared" ca="1" si="4"/>
        <v>#NAME?</v>
      </c>
      <c r="S22" t="e">
        <f t="shared" ca="1" si="5"/>
        <v>#NAME?</v>
      </c>
      <c r="T22" t="e">
        <f t="shared" ca="1" si="6"/>
        <v>#NAME?</v>
      </c>
      <c r="Y22" s="3">
        <v>7</v>
      </c>
      <c r="Z22">
        <v>2012</v>
      </c>
      <c r="AA22" s="9">
        <v>11.34348</v>
      </c>
      <c r="AB22" s="9">
        <v>5.4220199999999998</v>
      </c>
      <c r="AC22" s="9">
        <v>11.586449999999999</v>
      </c>
    </row>
    <row r="23" spans="1:29" x14ac:dyDescent="0.35">
      <c r="A23" s="3">
        <v>8</v>
      </c>
      <c r="B23">
        <v>2008</v>
      </c>
      <c r="C23" s="9">
        <v>7.9739199999999997</v>
      </c>
      <c r="D23" s="9">
        <v>4.01145</v>
      </c>
      <c r="E23" s="3">
        <f t="shared" si="2"/>
        <v>0</v>
      </c>
      <c r="F23" s="3">
        <f t="shared" si="2"/>
        <v>0</v>
      </c>
      <c r="G23" s="3">
        <f t="shared" si="2"/>
        <v>0</v>
      </c>
      <c r="H23" s="3">
        <f t="shared" si="2"/>
        <v>0</v>
      </c>
      <c r="I23" s="3">
        <f t="shared" si="2"/>
        <v>0</v>
      </c>
      <c r="J23" s="3">
        <f t="shared" si="2"/>
        <v>0</v>
      </c>
      <c r="K23" s="3">
        <f t="shared" si="2"/>
        <v>0</v>
      </c>
      <c r="L23" s="9">
        <v>8.7066099999999995</v>
      </c>
      <c r="N23">
        <v>4</v>
      </c>
      <c r="O23" t="e">
        <f ca="1"/>
        <v>#NAME?</v>
      </c>
      <c r="P23" t="e">
        <f ca="1"/>
        <v>#NAME?</v>
      </c>
      <c r="Q23" t="e">
        <f t="shared" ca="1" si="3"/>
        <v>#NAME?</v>
      </c>
      <c r="R23" t="e">
        <f t="shared" ca="1" si="4"/>
        <v>#NAME?</v>
      </c>
      <c r="S23" t="e">
        <f t="shared" ca="1" si="5"/>
        <v>#NAME?</v>
      </c>
      <c r="T23" t="e">
        <f t="shared" ca="1" si="6"/>
        <v>#NAME?</v>
      </c>
      <c r="Y23" s="3">
        <v>8</v>
      </c>
      <c r="Z23">
        <v>2008</v>
      </c>
      <c r="AA23" s="9">
        <v>7.9739199999999997</v>
      </c>
      <c r="AB23" s="9">
        <v>4.01145</v>
      </c>
      <c r="AC23" s="9">
        <v>8.7066099999999995</v>
      </c>
    </row>
    <row r="24" spans="1:29" x14ac:dyDescent="0.35">
      <c r="A24" s="3">
        <v>8</v>
      </c>
      <c r="B24">
        <v>2010</v>
      </c>
      <c r="C24" s="9">
        <v>8.2970400000000009</v>
      </c>
      <c r="D24" s="9">
        <v>3.8803399999999999</v>
      </c>
      <c r="E24" s="3">
        <f t="shared" si="2"/>
        <v>0</v>
      </c>
      <c r="F24" s="3">
        <f t="shared" si="2"/>
        <v>0</v>
      </c>
      <c r="G24" s="3">
        <f t="shared" si="2"/>
        <v>0</v>
      </c>
      <c r="H24" s="3">
        <f t="shared" si="2"/>
        <v>0</v>
      </c>
      <c r="I24" s="3">
        <f t="shared" si="2"/>
        <v>0</v>
      </c>
      <c r="J24" s="3">
        <f t="shared" si="2"/>
        <v>0</v>
      </c>
      <c r="K24" s="3">
        <f t="shared" si="2"/>
        <v>0</v>
      </c>
      <c r="L24" s="9">
        <v>8.8770299999999995</v>
      </c>
      <c r="N24">
        <v>5</v>
      </c>
      <c r="O24" t="e">
        <f ca="1"/>
        <v>#NAME?</v>
      </c>
      <c r="P24" t="e">
        <f ca="1"/>
        <v>#NAME?</v>
      </c>
      <c r="Q24" t="e">
        <f t="shared" ca="1" si="3"/>
        <v>#NAME?</v>
      </c>
      <c r="R24" t="e">
        <f t="shared" ca="1" si="4"/>
        <v>#NAME?</v>
      </c>
      <c r="S24" t="e">
        <f t="shared" ca="1" si="5"/>
        <v>#NAME?</v>
      </c>
      <c r="T24" t="e">
        <f t="shared" ca="1" si="6"/>
        <v>#NAME?</v>
      </c>
      <c r="Y24" s="3">
        <v>8</v>
      </c>
      <c r="Z24">
        <v>2010</v>
      </c>
      <c r="AA24" s="9">
        <v>8.2970400000000009</v>
      </c>
      <c r="AB24" s="9">
        <v>3.8803399999999999</v>
      </c>
      <c r="AC24" s="9">
        <v>8.8770299999999995</v>
      </c>
    </row>
    <row r="25" spans="1:29" x14ac:dyDescent="0.35">
      <c r="A25" s="1">
        <v>8</v>
      </c>
      <c r="B25" s="11">
        <v>2012</v>
      </c>
      <c r="C25" s="13">
        <v>8.3308900000000001</v>
      </c>
      <c r="D25" s="13">
        <v>3.8086500000000001</v>
      </c>
      <c r="E25" s="1">
        <f t="shared" si="2"/>
        <v>0</v>
      </c>
      <c r="F25" s="1">
        <f t="shared" si="2"/>
        <v>0</v>
      </c>
      <c r="G25" s="1">
        <f t="shared" si="2"/>
        <v>0</v>
      </c>
      <c r="H25" s="1">
        <f t="shared" si="2"/>
        <v>0</v>
      </c>
      <c r="I25" s="1">
        <f t="shared" si="2"/>
        <v>0</v>
      </c>
      <c r="J25" s="1">
        <f t="shared" si="2"/>
        <v>0</v>
      </c>
      <c r="K25" s="1">
        <f t="shared" si="2"/>
        <v>0</v>
      </c>
      <c r="L25" s="13">
        <v>8.9122000000000003</v>
      </c>
      <c r="N25">
        <v>6</v>
      </c>
      <c r="O25" t="e">
        <f ca="1"/>
        <v>#NAME?</v>
      </c>
      <c r="P25" t="e">
        <f ca="1"/>
        <v>#NAME?</v>
      </c>
      <c r="Q25" t="e">
        <f t="shared" ca="1" si="3"/>
        <v>#NAME?</v>
      </c>
      <c r="R25" t="e">
        <f t="shared" ca="1" si="4"/>
        <v>#NAME?</v>
      </c>
      <c r="S25" t="e">
        <f t="shared" ca="1" si="5"/>
        <v>#NAME?</v>
      </c>
      <c r="T25" t="e">
        <f t="shared" ca="1" si="6"/>
        <v>#NAME?</v>
      </c>
      <c r="Y25" s="1">
        <v>8</v>
      </c>
      <c r="Z25" s="11">
        <v>2012</v>
      </c>
      <c r="AA25" s="13">
        <v>8.3308900000000001</v>
      </c>
      <c r="AB25" s="13">
        <v>3.8086500000000001</v>
      </c>
      <c r="AC25" s="13">
        <v>8.9122000000000003</v>
      </c>
    </row>
    <row r="26" spans="1:29" x14ac:dyDescent="0.35">
      <c r="N26" s="11">
        <v>7</v>
      </c>
      <c r="O26" s="11" t="e">
        <f ca="1"/>
        <v>#NAME?</v>
      </c>
      <c r="P26" s="11" t="e">
        <f ca="1"/>
        <v>#NAME?</v>
      </c>
      <c r="Q26" s="11" t="e">
        <f t="shared" ca="1" si="3"/>
        <v>#NAME?</v>
      </c>
      <c r="R26" s="11" t="e">
        <f t="shared" ca="1" si="4"/>
        <v>#NAME?</v>
      </c>
      <c r="S26" s="11" t="e">
        <f t="shared" ca="1" si="5"/>
        <v>#NAME?</v>
      </c>
      <c r="T26" s="11" t="e">
        <f t="shared" ca="1" si="6"/>
        <v>#NAME?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9163B3-12CB-448F-80F7-95F88FB8A4E3}">
  <sheetPr codeName="Sheet5"/>
  <dimension ref="A1:AE26"/>
  <sheetViews>
    <sheetView workbookViewId="0"/>
  </sheetViews>
  <sheetFormatPr defaultRowHeight="14.5" x14ac:dyDescent="0.35"/>
  <cols>
    <col min="1" max="2" width="5.08984375" customWidth="1"/>
    <col min="3" max="4" width="8.7265625" style="9"/>
    <col min="5" max="11" width="4" style="9" customWidth="1"/>
    <col min="12" max="12" width="8.7265625" style="9"/>
    <col min="14" max="14" width="15.90625" customWidth="1"/>
    <col min="25" max="26" width="5.08984375" customWidth="1"/>
    <col min="27" max="29" width="8.7265625" style="9"/>
    <col min="33" max="39" width="4" customWidth="1"/>
  </cols>
  <sheetData>
    <row r="1" spans="1:31" x14ac:dyDescent="0.35">
      <c r="A1" s="1" t="s">
        <v>0</v>
      </c>
      <c r="B1" s="1" t="s">
        <v>1</v>
      </c>
      <c r="C1" s="2" t="s">
        <v>2</v>
      </c>
      <c r="D1" s="2" t="s">
        <v>3</v>
      </c>
      <c r="E1" s="1">
        <v>2</v>
      </c>
      <c r="F1" s="1">
        <f>E1+1</f>
        <v>3</v>
      </c>
      <c r="G1" s="1">
        <f t="shared" ref="G1:H1" si="0">F1+1</f>
        <v>4</v>
      </c>
      <c r="H1" s="1">
        <f t="shared" si="0"/>
        <v>5</v>
      </c>
      <c r="I1" s="1">
        <f>H1+1</f>
        <v>6</v>
      </c>
      <c r="J1" s="1">
        <f>I1+1</f>
        <v>7</v>
      </c>
      <c r="K1" s="1">
        <f>J1+1</f>
        <v>8</v>
      </c>
      <c r="L1" s="2" t="s">
        <v>4</v>
      </c>
      <c r="N1" t="s">
        <v>5</v>
      </c>
      <c r="Y1" s="1" t="s">
        <v>0</v>
      </c>
      <c r="Z1" s="1" t="s">
        <v>1</v>
      </c>
      <c r="AA1" s="2" t="s">
        <v>2</v>
      </c>
      <c r="AB1" s="2" t="s">
        <v>3</v>
      </c>
      <c r="AC1" s="2" t="s">
        <v>4</v>
      </c>
      <c r="AE1" t="e" cm="1">
        <f t="array" aca="1" ref="AE1" ca="1">PANEL_DVM(AA1:AC25,3,TRUE,1)</f>
        <v>#NAME?</v>
      </c>
    </row>
    <row r="2" spans="1:31" x14ac:dyDescent="0.35">
      <c r="A2" s="3">
        <v>1</v>
      </c>
      <c r="B2" s="4">
        <v>2008</v>
      </c>
      <c r="C2" s="5">
        <v>8.9138500000000001</v>
      </c>
      <c r="D2" s="5">
        <v>3.1783199999999998</v>
      </c>
      <c r="E2" s="3">
        <f>IF($A2=E$1,1,0)</f>
        <v>0</v>
      </c>
      <c r="F2" s="3">
        <f t="shared" ref="F2:K17" si="1">IF($A2=F$1,1,0)</f>
        <v>0</v>
      </c>
      <c r="G2" s="3">
        <f t="shared" si="1"/>
        <v>0</v>
      </c>
      <c r="H2" s="3">
        <f t="shared" si="1"/>
        <v>0</v>
      </c>
      <c r="I2" s="3">
        <f t="shared" si="1"/>
        <v>0</v>
      </c>
      <c r="J2" s="3">
        <f t="shared" si="1"/>
        <v>0</v>
      </c>
      <c r="K2" s="3">
        <f t="shared" si="1"/>
        <v>0</v>
      </c>
      <c r="L2" s="5">
        <v>9.5985499999999995</v>
      </c>
      <c r="V2" t="e" cm="1">
        <f t="array" aca="1" ref="V2" ca="1">RSquare_Test(C2:K25,C2:D25,L2:L25,TRUE)</f>
        <v>#NAME?</v>
      </c>
      <c r="W2" s="6"/>
      <c r="Y2" s="3">
        <v>1</v>
      </c>
      <c r="Z2" s="4">
        <v>2008</v>
      </c>
      <c r="AA2" s="5">
        <v>8.9138500000000001</v>
      </c>
      <c r="AB2" s="5">
        <v>3.1783199999999998</v>
      </c>
      <c r="AC2" s="5">
        <v>9.5985499999999995</v>
      </c>
    </row>
    <row r="3" spans="1:31" ht="15" thickBot="1" x14ac:dyDescent="0.4">
      <c r="A3" s="3">
        <v>1</v>
      </c>
      <c r="B3">
        <v>2010</v>
      </c>
      <c r="C3" s="9">
        <v>8.9305000000000003</v>
      </c>
      <c r="D3" s="9">
        <v>3.4831300000000001</v>
      </c>
      <c r="E3" s="3">
        <f t="shared" ref="E3:K25" si="2">IF($A3=E$1,1,0)</f>
        <v>0</v>
      </c>
      <c r="F3" s="3">
        <f t="shared" si="1"/>
        <v>0</v>
      </c>
      <c r="G3" s="3">
        <f t="shared" si="1"/>
        <v>0</v>
      </c>
      <c r="H3" s="3">
        <f t="shared" si="1"/>
        <v>0</v>
      </c>
      <c r="I3" s="3">
        <f t="shared" si="1"/>
        <v>0</v>
      </c>
      <c r="J3" s="3">
        <f t="shared" si="1"/>
        <v>0</v>
      </c>
      <c r="K3" s="3">
        <f t="shared" si="1"/>
        <v>0</v>
      </c>
      <c r="L3" s="9">
        <v>9.7047600000000003</v>
      </c>
      <c r="N3" s="10" t="s">
        <v>6</v>
      </c>
      <c r="O3" s="10"/>
      <c r="Q3" s="10"/>
      <c r="R3" s="10"/>
      <c r="W3" s="7"/>
      <c r="Y3" s="3">
        <v>1</v>
      </c>
      <c r="Z3">
        <v>2010</v>
      </c>
      <c r="AA3" s="9">
        <v>8.9305000000000003</v>
      </c>
      <c r="AB3" s="9">
        <v>3.4831300000000001</v>
      </c>
      <c r="AC3" s="9">
        <v>9.7047600000000003</v>
      </c>
    </row>
    <row r="4" spans="1:31" ht="15" thickTop="1" x14ac:dyDescent="0.35">
      <c r="A4" s="3">
        <v>1</v>
      </c>
      <c r="B4">
        <v>2012</v>
      </c>
      <c r="C4" s="9">
        <v>9.0151000000000003</v>
      </c>
      <c r="D4" s="9">
        <v>3.83507</v>
      </c>
      <c r="E4" s="3">
        <f t="shared" si="2"/>
        <v>0</v>
      </c>
      <c r="F4" s="3">
        <f t="shared" si="1"/>
        <v>0</v>
      </c>
      <c r="G4" s="3">
        <f t="shared" si="1"/>
        <v>0</v>
      </c>
      <c r="H4" s="3">
        <f t="shared" si="1"/>
        <v>0</v>
      </c>
      <c r="I4" s="3">
        <f t="shared" si="1"/>
        <v>0</v>
      </c>
      <c r="J4" s="3">
        <f t="shared" si="1"/>
        <v>0</v>
      </c>
      <c r="K4" s="3">
        <f t="shared" si="1"/>
        <v>0</v>
      </c>
      <c r="L4" s="9">
        <v>9.8431499999999996</v>
      </c>
      <c r="N4" t="s">
        <v>7</v>
      </c>
      <c r="O4" t="e">
        <f ca="1">SQRT(O5)</f>
        <v>#NAME?</v>
      </c>
      <c r="Q4" t="s">
        <v>8</v>
      </c>
      <c r="R4" t="e">
        <f ca="1">O8*LN(P13/O8)+2*(O12+1)</f>
        <v>#NAME?</v>
      </c>
      <c r="W4" s="7"/>
      <c r="Y4" s="3">
        <v>1</v>
      </c>
      <c r="Z4">
        <v>2012</v>
      </c>
      <c r="AA4" s="9">
        <v>9.0151000000000003</v>
      </c>
      <c r="AB4" s="9">
        <v>3.83507</v>
      </c>
      <c r="AC4" s="9">
        <v>9.8431499999999996</v>
      </c>
    </row>
    <row r="5" spans="1:31" x14ac:dyDescent="0.35">
      <c r="A5" s="3">
        <v>2</v>
      </c>
      <c r="B5">
        <v>2008</v>
      </c>
      <c r="C5" s="9">
        <v>7.7774000000000001</v>
      </c>
      <c r="D5" s="9">
        <v>4.2269300000000003</v>
      </c>
      <c r="E5" s="3">
        <f t="shared" si="2"/>
        <v>1</v>
      </c>
      <c r="F5" s="3">
        <f t="shared" si="1"/>
        <v>0</v>
      </c>
      <c r="G5" s="3">
        <f t="shared" si="1"/>
        <v>0</v>
      </c>
      <c r="H5" s="3">
        <f t="shared" si="1"/>
        <v>0</v>
      </c>
      <c r="I5" s="3">
        <f t="shared" si="1"/>
        <v>0</v>
      </c>
      <c r="J5" s="3">
        <f t="shared" si="1"/>
        <v>0</v>
      </c>
      <c r="K5" s="3">
        <f t="shared" si="1"/>
        <v>0</v>
      </c>
      <c r="L5" s="9">
        <v>8.1265400000000003</v>
      </c>
      <c r="N5" t="s">
        <v>9</v>
      </c>
      <c r="O5" t="e">
        <f ca="1">P12/P14</f>
        <v>#NAME?</v>
      </c>
      <c r="Q5" t="s">
        <v>10</v>
      </c>
      <c r="R5" t="e">
        <f ca="1">R4+2*(O12+2)*(O12+3)/(O8-O12-3)</f>
        <v>#NAME?</v>
      </c>
      <c r="W5" s="7"/>
      <c r="Y5" s="3">
        <v>2</v>
      </c>
      <c r="Z5">
        <v>2008</v>
      </c>
      <c r="AA5" s="9">
        <v>7.7774000000000001</v>
      </c>
      <c r="AB5" s="9">
        <v>4.2269300000000003</v>
      </c>
      <c r="AC5" s="9">
        <v>8.1265400000000003</v>
      </c>
    </row>
    <row r="6" spans="1:31" x14ac:dyDescent="0.35">
      <c r="A6" s="3">
        <v>2</v>
      </c>
      <c r="B6">
        <v>2010</v>
      </c>
      <c r="C6" s="9">
        <v>7.2570899999999998</v>
      </c>
      <c r="D6" s="9">
        <v>4.43757</v>
      </c>
      <c r="E6" s="3">
        <f t="shared" si="2"/>
        <v>1</v>
      </c>
      <c r="F6" s="3">
        <f t="shared" si="1"/>
        <v>0</v>
      </c>
      <c r="G6" s="3">
        <f t="shared" si="1"/>
        <v>0</v>
      </c>
      <c r="H6" s="3">
        <f t="shared" si="1"/>
        <v>0</v>
      </c>
      <c r="I6" s="3">
        <f t="shared" si="1"/>
        <v>0</v>
      </c>
      <c r="J6" s="3">
        <f t="shared" si="1"/>
        <v>0</v>
      </c>
      <c r="K6" s="3">
        <f t="shared" si="1"/>
        <v>0</v>
      </c>
      <c r="L6" s="9">
        <v>8.5477600000000002</v>
      </c>
      <c r="N6" t="s">
        <v>11</v>
      </c>
      <c r="O6" t="e">
        <f ca="1">1-(1-O5)*(O8-1)/(O8-O12-1)</f>
        <v>#NAME?</v>
      </c>
      <c r="Q6" s="11" t="s">
        <v>35</v>
      </c>
      <c r="R6" s="11" t="e">
        <f ca="1">O8*LN(P13/O8)+(O12+1)*LN(O8)</f>
        <v>#NAME?</v>
      </c>
      <c r="W6" s="7"/>
      <c r="Y6" s="3">
        <v>2</v>
      </c>
      <c r="Z6">
        <v>2010</v>
      </c>
      <c r="AA6" s="9">
        <v>7.2570899999999998</v>
      </c>
      <c r="AB6" s="9">
        <v>4.43757</v>
      </c>
      <c r="AC6" s="9">
        <v>8.5477600000000002</v>
      </c>
    </row>
    <row r="7" spans="1:31" x14ac:dyDescent="0.35">
      <c r="A7" s="3">
        <v>2</v>
      </c>
      <c r="B7">
        <v>2012</v>
      </c>
      <c r="C7" s="9">
        <v>9.3117599999999996</v>
      </c>
      <c r="D7" s="9">
        <v>4.3935599999999999</v>
      </c>
      <c r="E7" s="3">
        <f t="shared" si="2"/>
        <v>1</v>
      </c>
      <c r="F7" s="3">
        <f t="shared" si="1"/>
        <v>0</v>
      </c>
      <c r="G7" s="3">
        <f t="shared" si="1"/>
        <v>0</v>
      </c>
      <c r="H7" s="3">
        <f t="shared" si="1"/>
        <v>0</v>
      </c>
      <c r="I7" s="3">
        <f t="shared" si="1"/>
        <v>0</v>
      </c>
      <c r="J7" s="3">
        <f t="shared" si="1"/>
        <v>0</v>
      </c>
      <c r="K7" s="3">
        <f t="shared" si="1"/>
        <v>0</v>
      </c>
      <c r="L7" s="9">
        <v>7.7975899999999996</v>
      </c>
      <c r="N7" t="s">
        <v>13</v>
      </c>
      <c r="O7" t="e">
        <f ca="1">SQRT(Q13)</f>
        <v>#NAME?</v>
      </c>
      <c r="W7" s="8"/>
      <c r="Y7" s="3">
        <v>2</v>
      </c>
      <c r="Z7">
        <v>2012</v>
      </c>
      <c r="AA7" s="9">
        <v>9.3117599999999996</v>
      </c>
      <c r="AB7" s="9">
        <v>4.3935599999999999</v>
      </c>
      <c r="AC7" s="9">
        <v>7.7975899999999996</v>
      </c>
    </row>
    <row r="8" spans="1:31" x14ac:dyDescent="0.35">
      <c r="A8" s="3">
        <v>3</v>
      </c>
      <c r="B8">
        <v>2008</v>
      </c>
      <c r="C8" s="9">
        <v>5.54861</v>
      </c>
      <c r="D8" s="9">
        <v>4.8532000000000002</v>
      </c>
      <c r="E8" s="3">
        <f t="shared" si="2"/>
        <v>0</v>
      </c>
      <c r="F8" s="3">
        <f t="shared" si="1"/>
        <v>1</v>
      </c>
      <c r="G8" s="3">
        <f t="shared" si="1"/>
        <v>0</v>
      </c>
      <c r="H8" s="3">
        <f t="shared" si="1"/>
        <v>0</v>
      </c>
      <c r="I8" s="3">
        <f t="shared" si="1"/>
        <v>0</v>
      </c>
      <c r="J8" s="3">
        <f t="shared" si="1"/>
        <v>0</v>
      </c>
      <c r="K8" s="3">
        <f t="shared" si="1"/>
        <v>0</v>
      </c>
      <c r="L8" s="9">
        <v>7.3699300000000001</v>
      </c>
      <c r="N8" s="11" t="s">
        <v>14</v>
      </c>
      <c r="O8" s="11">
        <f>COUNT(L2:L25)</f>
        <v>24</v>
      </c>
      <c r="Y8" s="3">
        <v>3</v>
      </c>
      <c r="Z8">
        <v>2008</v>
      </c>
      <c r="AA8" s="9">
        <v>5.54861</v>
      </c>
      <c r="AB8" s="9">
        <v>4.8532000000000002</v>
      </c>
      <c r="AC8" s="9">
        <v>7.3699300000000001</v>
      </c>
    </row>
    <row r="9" spans="1:31" x14ac:dyDescent="0.35">
      <c r="A9" s="3">
        <v>3</v>
      </c>
      <c r="B9">
        <v>2010</v>
      </c>
      <c r="C9" s="9">
        <v>6.5219699999999996</v>
      </c>
      <c r="D9" s="9">
        <v>4.1636499999999996</v>
      </c>
      <c r="E9" s="3">
        <f t="shared" si="2"/>
        <v>0</v>
      </c>
      <c r="F9" s="3">
        <f t="shared" si="1"/>
        <v>1</v>
      </c>
      <c r="G9" s="3">
        <f t="shared" si="1"/>
        <v>0</v>
      </c>
      <c r="H9" s="3">
        <f t="shared" si="1"/>
        <v>0</v>
      </c>
      <c r="I9" s="3">
        <f t="shared" si="1"/>
        <v>0</v>
      </c>
      <c r="J9" s="3">
        <f t="shared" si="1"/>
        <v>0</v>
      </c>
      <c r="K9" s="3">
        <f t="shared" si="1"/>
        <v>0</v>
      </c>
      <c r="L9" s="9">
        <v>7.4622799999999998</v>
      </c>
      <c r="Y9" s="3">
        <v>3</v>
      </c>
      <c r="Z9">
        <v>2010</v>
      </c>
      <c r="AA9" s="9">
        <v>6.5219699999999996</v>
      </c>
      <c r="AB9" s="9">
        <v>4.1636499999999996</v>
      </c>
      <c r="AC9" s="9">
        <v>7.4622799999999998</v>
      </c>
    </row>
    <row r="10" spans="1:31" ht="15" thickBot="1" x14ac:dyDescent="0.4">
      <c r="A10" s="3">
        <v>3</v>
      </c>
      <c r="B10">
        <v>2012</v>
      </c>
      <c r="C10" s="9">
        <v>7.8148999999999997</v>
      </c>
      <c r="D10" s="9">
        <v>3.9602599999999999</v>
      </c>
      <c r="E10" s="3">
        <f t="shared" si="2"/>
        <v>0</v>
      </c>
      <c r="F10" s="3">
        <f t="shared" si="1"/>
        <v>1</v>
      </c>
      <c r="G10" s="3">
        <f t="shared" si="1"/>
        <v>0</v>
      </c>
      <c r="H10" s="3">
        <f t="shared" si="1"/>
        <v>0</v>
      </c>
      <c r="I10" s="3">
        <f t="shared" si="1"/>
        <v>0</v>
      </c>
      <c r="J10" s="3">
        <f t="shared" si="1"/>
        <v>0</v>
      </c>
      <c r="K10" s="3">
        <f t="shared" si="1"/>
        <v>0</v>
      </c>
      <c r="L10" s="9">
        <v>7.4587300000000001</v>
      </c>
      <c r="N10" t="s">
        <v>15</v>
      </c>
      <c r="R10" s="3" t="s">
        <v>16</v>
      </c>
      <c r="S10" s="3">
        <v>0.05</v>
      </c>
      <c r="Y10" s="3">
        <v>3</v>
      </c>
      <c r="Z10">
        <v>2012</v>
      </c>
      <c r="AA10" s="9">
        <v>7.8148999999999997</v>
      </c>
      <c r="AB10" s="9">
        <v>3.9602599999999999</v>
      </c>
      <c r="AC10" s="9">
        <v>7.4587300000000001</v>
      </c>
    </row>
    <row r="11" spans="1:31" ht="15" thickTop="1" x14ac:dyDescent="0.35">
      <c r="A11" s="3">
        <v>4</v>
      </c>
      <c r="B11">
        <v>2008</v>
      </c>
      <c r="C11" s="9">
        <v>9.3600399999999997</v>
      </c>
      <c r="D11" s="9">
        <v>4.67028</v>
      </c>
      <c r="E11" s="3">
        <f t="shared" si="2"/>
        <v>0</v>
      </c>
      <c r="F11" s="3">
        <f t="shared" si="1"/>
        <v>0</v>
      </c>
      <c r="G11" s="3">
        <f t="shared" si="1"/>
        <v>1</v>
      </c>
      <c r="H11" s="3">
        <f t="shared" si="1"/>
        <v>0</v>
      </c>
      <c r="I11" s="3">
        <f t="shared" si="1"/>
        <v>0</v>
      </c>
      <c r="J11" s="3">
        <f t="shared" si="1"/>
        <v>0</v>
      </c>
      <c r="K11" s="3">
        <f t="shared" si="1"/>
        <v>0</v>
      </c>
      <c r="L11" s="9">
        <v>8.25901</v>
      </c>
      <c r="N11" s="12"/>
      <c r="O11" s="12" t="s">
        <v>17</v>
      </c>
      <c r="P11" s="12" t="s">
        <v>18</v>
      </c>
      <c r="Q11" s="12" t="s">
        <v>19</v>
      </c>
      <c r="R11" s="12" t="s">
        <v>20</v>
      </c>
      <c r="S11" s="12" t="s">
        <v>21</v>
      </c>
      <c r="T11" s="12" t="s">
        <v>22</v>
      </c>
      <c r="Y11" s="3">
        <v>4</v>
      </c>
      <c r="Z11">
        <v>2008</v>
      </c>
      <c r="AA11" s="9">
        <v>9.3600399999999997</v>
      </c>
      <c r="AB11" s="9">
        <v>4.67028</v>
      </c>
      <c r="AC11" s="9">
        <v>8.25901</v>
      </c>
    </row>
    <row r="12" spans="1:31" x14ac:dyDescent="0.35">
      <c r="A12" s="3">
        <v>4</v>
      </c>
      <c r="B12">
        <v>2010</v>
      </c>
      <c r="C12" s="9">
        <v>9.2680000000000007</v>
      </c>
      <c r="D12" s="9">
        <v>4.5826599999999997</v>
      </c>
      <c r="E12" s="3">
        <f t="shared" si="2"/>
        <v>0</v>
      </c>
      <c r="F12" s="3">
        <f t="shared" si="1"/>
        <v>0</v>
      </c>
      <c r="G12" s="3">
        <f t="shared" si="1"/>
        <v>1</v>
      </c>
      <c r="H12" s="3">
        <f t="shared" si="1"/>
        <v>0</v>
      </c>
      <c r="I12" s="3">
        <f t="shared" si="1"/>
        <v>0</v>
      </c>
      <c r="J12" s="3">
        <f t="shared" si="1"/>
        <v>0</v>
      </c>
      <c r="K12" s="3">
        <f t="shared" si="1"/>
        <v>0</v>
      </c>
      <c r="L12" s="9">
        <v>8.7930200000000003</v>
      </c>
      <c r="N12" t="s">
        <v>23</v>
      </c>
      <c r="O12">
        <f>COUNT(C2:K2)</f>
        <v>9</v>
      </c>
      <c r="P12" t="e">
        <f ca="1">DEVSQ(MMULT(DEsign(C2:K25),O17:O26))</f>
        <v>#NAME?</v>
      </c>
      <c r="Q12" t="e">
        <f ca="1">P12/O12</f>
        <v>#NAME?</v>
      </c>
      <c r="R12" t="e">
        <f ca="1">Q12/Q13</f>
        <v>#NAME?</v>
      </c>
      <c r="S12" t="e">
        <f ca="1">_xlfn.F.DIST.RT(R12,O12,O13)</f>
        <v>#NAME?</v>
      </c>
      <c r="T12" s="3" t="e">
        <f ca="1">IF(S12&lt;S10,"yes","no")</f>
        <v>#NAME?</v>
      </c>
      <c r="Y12" s="3">
        <v>4</v>
      </c>
      <c r="Z12">
        <v>2010</v>
      </c>
      <c r="AA12" s="9">
        <v>9.2680000000000007</v>
      </c>
      <c r="AB12" s="9">
        <v>4.5826599999999997</v>
      </c>
      <c r="AC12" s="9">
        <v>8.7930200000000003</v>
      </c>
    </row>
    <row r="13" spans="1:31" x14ac:dyDescent="0.35">
      <c r="A13" s="3">
        <v>4</v>
      </c>
      <c r="B13">
        <v>2012</v>
      </c>
      <c r="C13" s="9">
        <v>8.3394399999999997</v>
      </c>
      <c r="D13" s="9">
        <v>4.3226500000000003</v>
      </c>
      <c r="E13" s="3">
        <f t="shared" si="2"/>
        <v>0</v>
      </c>
      <c r="F13" s="3">
        <f t="shared" si="1"/>
        <v>0</v>
      </c>
      <c r="G13" s="3">
        <f t="shared" si="1"/>
        <v>1</v>
      </c>
      <c r="H13" s="3">
        <f t="shared" si="1"/>
        <v>0</v>
      </c>
      <c r="I13" s="3">
        <f t="shared" si="1"/>
        <v>0</v>
      </c>
      <c r="J13" s="3">
        <f t="shared" si="1"/>
        <v>0</v>
      </c>
      <c r="K13" s="3">
        <f t="shared" si="1"/>
        <v>0</v>
      </c>
      <c r="L13" s="9">
        <v>9.0330300000000001</v>
      </c>
      <c r="N13" t="s">
        <v>24</v>
      </c>
      <c r="O13">
        <f>O14-O12</f>
        <v>14</v>
      </c>
      <c r="P13" t="e">
        <f ca="1">P14-P12</f>
        <v>#NAME?</v>
      </c>
      <c r="Q13" t="e">
        <f ca="1">P13/O13</f>
        <v>#NAME?</v>
      </c>
      <c r="Y13" s="3">
        <v>4</v>
      </c>
      <c r="Z13">
        <v>2012</v>
      </c>
      <c r="AA13" s="9">
        <v>8.3394399999999997</v>
      </c>
      <c r="AB13" s="9">
        <v>4.3226500000000003</v>
      </c>
      <c r="AC13" s="9">
        <v>9.0330300000000001</v>
      </c>
    </row>
    <row r="14" spans="1:31" x14ac:dyDescent="0.35">
      <c r="A14" s="3">
        <v>5</v>
      </c>
      <c r="B14">
        <v>2008</v>
      </c>
      <c r="C14" s="9">
        <v>7.7452199999999998</v>
      </c>
      <c r="D14" s="9">
        <v>5.2744900000000001</v>
      </c>
      <c r="E14" s="3">
        <f t="shared" si="2"/>
        <v>0</v>
      </c>
      <c r="F14" s="3">
        <f t="shared" si="1"/>
        <v>0</v>
      </c>
      <c r="G14" s="3">
        <f t="shared" si="1"/>
        <v>0</v>
      </c>
      <c r="H14" s="3">
        <f t="shared" si="1"/>
        <v>1</v>
      </c>
      <c r="I14" s="3">
        <f t="shared" si="1"/>
        <v>0</v>
      </c>
      <c r="J14" s="3">
        <f t="shared" si="1"/>
        <v>0</v>
      </c>
      <c r="K14" s="3">
        <f t="shared" si="1"/>
        <v>0</v>
      </c>
      <c r="L14" s="9">
        <v>4.0256800000000004</v>
      </c>
      <c r="N14" s="11" t="s">
        <v>25</v>
      </c>
      <c r="O14" s="11">
        <f>O8-1</f>
        <v>23</v>
      </c>
      <c r="P14" s="11">
        <f>DEVSQ(L2:L25)</f>
        <v>144.77194581861596</v>
      </c>
      <c r="Q14" s="11"/>
      <c r="R14" s="11"/>
      <c r="S14" s="11"/>
      <c r="T14" s="11"/>
      <c r="Y14" s="3">
        <v>5</v>
      </c>
      <c r="Z14">
        <v>2008</v>
      </c>
      <c r="AA14" s="9">
        <v>7.7452199999999998</v>
      </c>
      <c r="AB14" s="9">
        <v>5.2744900000000001</v>
      </c>
      <c r="AC14" s="9">
        <v>4.0256800000000004</v>
      </c>
    </row>
    <row r="15" spans="1:31" ht="15" thickBot="1" x14ac:dyDescent="0.4">
      <c r="A15" s="3">
        <v>5</v>
      </c>
      <c r="B15">
        <v>2010</v>
      </c>
      <c r="C15" s="9">
        <v>8.0331600000000005</v>
      </c>
      <c r="D15" s="9">
        <v>5.3003099999999996</v>
      </c>
      <c r="E15" s="3">
        <f t="shared" si="2"/>
        <v>0</v>
      </c>
      <c r="F15" s="3">
        <f t="shared" si="1"/>
        <v>0</v>
      </c>
      <c r="G15" s="3">
        <f t="shared" si="1"/>
        <v>0</v>
      </c>
      <c r="H15" s="3">
        <f t="shared" si="1"/>
        <v>1</v>
      </c>
      <c r="I15" s="3">
        <f t="shared" si="1"/>
        <v>0</v>
      </c>
      <c r="J15" s="3">
        <f t="shared" si="1"/>
        <v>0</v>
      </c>
      <c r="K15" s="3">
        <f t="shared" si="1"/>
        <v>0</v>
      </c>
      <c r="L15" s="9">
        <v>3.9876100000000001</v>
      </c>
      <c r="Y15" s="3">
        <v>5</v>
      </c>
      <c r="Z15">
        <v>2010</v>
      </c>
      <c r="AA15" s="9">
        <v>8.0331600000000005</v>
      </c>
      <c r="AB15" s="9">
        <v>5.3003099999999996</v>
      </c>
      <c r="AC15" s="9">
        <v>3.9876100000000001</v>
      </c>
    </row>
    <row r="16" spans="1:31" ht="15" thickTop="1" x14ac:dyDescent="0.35">
      <c r="A16" s="3">
        <v>5</v>
      </c>
      <c r="B16">
        <v>2012</v>
      </c>
      <c r="C16" s="9">
        <v>8.1939399999999996</v>
      </c>
      <c r="D16" s="9">
        <v>5.43994</v>
      </c>
      <c r="E16" s="3">
        <f t="shared" si="2"/>
        <v>0</v>
      </c>
      <c r="F16" s="3">
        <f t="shared" si="1"/>
        <v>0</v>
      </c>
      <c r="G16" s="3">
        <f t="shared" si="1"/>
        <v>0</v>
      </c>
      <c r="H16" s="3">
        <f t="shared" si="1"/>
        <v>1</v>
      </c>
      <c r="I16" s="3">
        <f t="shared" si="1"/>
        <v>0</v>
      </c>
      <c r="J16" s="3">
        <f t="shared" si="1"/>
        <v>0</v>
      </c>
      <c r="K16" s="3">
        <f t="shared" si="1"/>
        <v>0</v>
      </c>
      <c r="L16" s="9">
        <v>3.9613900000000002</v>
      </c>
      <c r="N16" s="12"/>
      <c r="O16" s="12" t="s">
        <v>26</v>
      </c>
      <c r="P16" s="12" t="s">
        <v>27</v>
      </c>
      <c r="Q16" s="12" t="s">
        <v>28</v>
      </c>
      <c r="R16" s="12" t="s">
        <v>21</v>
      </c>
      <c r="S16" s="12" t="s">
        <v>29</v>
      </c>
      <c r="T16" s="12" t="s">
        <v>30</v>
      </c>
      <c r="Y16" s="3">
        <v>5</v>
      </c>
      <c r="Z16">
        <v>2012</v>
      </c>
      <c r="AA16" s="9">
        <v>8.1939399999999996</v>
      </c>
      <c r="AB16" s="9">
        <v>5.43994</v>
      </c>
      <c r="AC16" s="9">
        <v>3.9613900000000002</v>
      </c>
    </row>
    <row r="17" spans="1:29" x14ac:dyDescent="0.35">
      <c r="A17" s="3">
        <v>6</v>
      </c>
      <c r="B17">
        <v>2008</v>
      </c>
      <c r="C17" s="9">
        <v>9.9685299999999994</v>
      </c>
      <c r="D17" s="9">
        <v>9.5003200000000003</v>
      </c>
      <c r="E17" s="3">
        <f t="shared" si="2"/>
        <v>0</v>
      </c>
      <c r="F17" s="3">
        <f t="shared" si="1"/>
        <v>0</v>
      </c>
      <c r="G17" s="3">
        <f t="shared" si="1"/>
        <v>0</v>
      </c>
      <c r="H17" s="3">
        <f t="shared" si="1"/>
        <v>0</v>
      </c>
      <c r="I17" s="3">
        <f t="shared" si="1"/>
        <v>1</v>
      </c>
      <c r="J17" s="3">
        <f t="shared" si="1"/>
        <v>0</v>
      </c>
      <c r="K17" s="3">
        <f t="shared" si="1"/>
        <v>0</v>
      </c>
      <c r="L17" s="9">
        <v>4.317361</v>
      </c>
      <c r="N17" t="s">
        <v>36</v>
      </c>
      <c r="O17" t="e">
        <f t="array" aca="1" ref="O17:P26" ca="1">RegCoeff(C2:K25,L2:L25)</f>
        <v>#NAME?</v>
      </c>
      <c r="P17" t="e">
        <f ca="1"/>
        <v>#NAME?</v>
      </c>
      <c r="Q17" t="e">
        <f ca="1">O17/P17</f>
        <v>#NAME?</v>
      </c>
      <c r="R17" t="e">
        <f ca="1">_xlfn.T.DIST.2T(ABS(Q17),$O$13)</f>
        <v>#NAME?</v>
      </c>
      <c r="S17" t="e">
        <f ca="1">O17-_xlfn.T.INV.2T(S$10,$O$13)*P17</f>
        <v>#NAME?</v>
      </c>
      <c r="T17" t="e">
        <f ca="1">O17+_xlfn.T.INV.2T(S$10,$O$13)*P17</f>
        <v>#NAME?</v>
      </c>
      <c r="Y17" s="3">
        <v>6</v>
      </c>
      <c r="Z17">
        <v>2008</v>
      </c>
      <c r="AA17" s="9">
        <v>9.9685299999999994</v>
      </c>
      <c r="AB17" s="9">
        <v>9.5003200000000003</v>
      </c>
      <c r="AC17" s="9">
        <v>4.317361</v>
      </c>
    </row>
    <row r="18" spans="1:29" x14ac:dyDescent="0.35">
      <c r="A18" s="3">
        <v>6</v>
      </c>
      <c r="B18">
        <v>2010</v>
      </c>
      <c r="C18" s="9">
        <v>10.10445</v>
      </c>
      <c r="D18" s="9">
        <v>10.0128</v>
      </c>
      <c r="E18" s="3">
        <f t="shared" si="2"/>
        <v>0</v>
      </c>
      <c r="F18" s="3">
        <f t="shared" si="2"/>
        <v>0</v>
      </c>
      <c r="G18" s="3">
        <f t="shared" si="2"/>
        <v>0</v>
      </c>
      <c r="H18" s="3">
        <f t="shared" si="2"/>
        <v>0</v>
      </c>
      <c r="I18" s="3">
        <f t="shared" si="2"/>
        <v>1</v>
      </c>
      <c r="J18" s="3">
        <f t="shared" si="2"/>
        <v>0</v>
      </c>
      <c r="K18" s="3">
        <f t="shared" si="2"/>
        <v>0</v>
      </c>
      <c r="L18" s="9">
        <v>4.1316800000000002</v>
      </c>
      <c r="N18" t="str">
        <f t="array" ref="N18:N26">TRANSPOSE(C1:K1)</f>
        <v>lcapital</v>
      </c>
      <c r="O18" t="e">
        <f ca="1"/>
        <v>#NAME?</v>
      </c>
      <c r="P18" t="e">
        <f ca="1"/>
        <v>#NAME?</v>
      </c>
      <c r="Q18" t="e">
        <f t="shared" ref="Q18:Q26" ca="1" si="3">O18/P18</f>
        <v>#NAME?</v>
      </c>
      <c r="R18" t="e">
        <f t="shared" ref="R18:R26" ca="1" si="4">_xlfn.T.DIST.2T(ABS(Q18),$O$13)</f>
        <v>#NAME?</v>
      </c>
      <c r="S18" t="e">
        <f t="shared" ref="S18:S26" ca="1" si="5">O18-_xlfn.T.INV.2T(S$10,$O$13)*P18</f>
        <v>#NAME?</v>
      </c>
      <c r="T18" t="e">
        <f t="shared" ref="T18:T26" ca="1" si="6">O18+_xlfn.T.INV.2T(S$10,$O$13)*P18</f>
        <v>#NAME?</v>
      </c>
      <c r="Y18" s="3">
        <v>6</v>
      </c>
      <c r="Z18">
        <v>2010</v>
      </c>
      <c r="AA18" s="9">
        <v>10.10445</v>
      </c>
      <c r="AB18" s="9">
        <v>10.0128</v>
      </c>
      <c r="AC18" s="9">
        <v>4.1316800000000002</v>
      </c>
    </row>
    <row r="19" spans="1:29" x14ac:dyDescent="0.35">
      <c r="A19" s="3">
        <v>6</v>
      </c>
      <c r="B19">
        <v>2012</v>
      </c>
      <c r="C19" s="9">
        <v>10.053470000000001</v>
      </c>
      <c r="D19" s="9">
        <v>10.02397</v>
      </c>
      <c r="E19" s="3">
        <f t="shared" si="2"/>
        <v>0</v>
      </c>
      <c r="F19" s="3">
        <f t="shared" si="2"/>
        <v>0</v>
      </c>
      <c r="G19" s="3">
        <f t="shared" si="2"/>
        <v>0</v>
      </c>
      <c r="H19" s="3">
        <f t="shared" si="2"/>
        <v>0</v>
      </c>
      <c r="I19" s="3">
        <f t="shared" si="2"/>
        <v>1</v>
      </c>
      <c r="J19" s="3">
        <f t="shared" si="2"/>
        <v>0</v>
      </c>
      <c r="K19" s="3">
        <f t="shared" si="2"/>
        <v>0</v>
      </c>
      <c r="L19" s="9">
        <v>3.8739499999999998</v>
      </c>
      <c r="N19" t="str">
        <v>llabor</v>
      </c>
      <c r="O19" t="e">
        <f ca="1"/>
        <v>#NAME?</v>
      </c>
      <c r="P19" t="e">
        <f ca="1"/>
        <v>#NAME?</v>
      </c>
      <c r="Q19" t="e">
        <f t="shared" ca="1" si="3"/>
        <v>#NAME?</v>
      </c>
      <c r="R19" t="e">
        <f t="shared" ca="1" si="4"/>
        <v>#NAME?</v>
      </c>
      <c r="S19" t="e">
        <f t="shared" ca="1" si="5"/>
        <v>#NAME?</v>
      </c>
      <c r="T19" t="e">
        <f t="shared" ca="1" si="6"/>
        <v>#NAME?</v>
      </c>
      <c r="Y19" s="3">
        <v>6</v>
      </c>
      <c r="Z19">
        <v>2012</v>
      </c>
      <c r="AA19" s="9">
        <v>10.053470000000001</v>
      </c>
      <c r="AB19" s="9">
        <v>10.02397</v>
      </c>
      <c r="AC19" s="9">
        <v>3.8739499999999998</v>
      </c>
    </row>
    <row r="20" spans="1:29" x14ac:dyDescent="0.35">
      <c r="A20" s="3">
        <v>7</v>
      </c>
      <c r="B20">
        <v>2008</v>
      </c>
      <c r="C20" s="9">
        <v>10.55368</v>
      </c>
      <c r="D20" s="9">
        <v>5.0047100000000002</v>
      </c>
      <c r="E20" s="3">
        <f t="shared" si="2"/>
        <v>0</v>
      </c>
      <c r="F20" s="3">
        <f t="shared" si="2"/>
        <v>0</v>
      </c>
      <c r="G20" s="3">
        <f t="shared" si="2"/>
        <v>0</v>
      </c>
      <c r="H20" s="3">
        <f t="shared" si="2"/>
        <v>0</v>
      </c>
      <c r="I20" s="3">
        <f t="shared" si="2"/>
        <v>0</v>
      </c>
      <c r="J20" s="3">
        <f t="shared" si="2"/>
        <v>1</v>
      </c>
      <c r="K20" s="3">
        <f t="shared" si="2"/>
        <v>0</v>
      </c>
      <c r="L20" s="9">
        <v>11.523529999999999</v>
      </c>
      <c r="N20">
        <v>2</v>
      </c>
      <c r="O20" t="e">
        <f ca="1"/>
        <v>#NAME?</v>
      </c>
      <c r="P20" t="e">
        <f ca="1"/>
        <v>#NAME?</v>
      </c>
      <c r="Q20" t="e">
        <f t="shared" ca="1" si="3"/>
        <v>#NAME?</v>
      </c>
      <c r="R20" t="e">
        <f t="shared" ca="1" si="4"/>
        <v>#NAME?</v>
      </c>
      <c r="S20" t="e">
        <f t="shared" ca="1" si="5"/>
        <v>#NAME?</v>
      </c>
      <c r="T20" t="e">
        <f t="shared" ca="1" si="6"/>
        <v>#NAME?</v>
      </c>
      <c r="Y20" s="3">
        <v>7</v>
      </c>
      <c r="Z20">
        <v>2008</v>
      </c>
      <c r="AA20" s="9">
        <v>10.55368</v>
      </c>
      <c r="AB20" s="9">
        <v>5.0047100000000002</v>
      </c>
      <c r="AC20" s="9">
        <v>11.523529999999999</v>
      </c>
    </row>
    <row r="21" spans="1:29" x14ac:dyDescent="0.35">
      <c r="A21" s="3">
        <v>7</v>
      </c>
      <c r="B21">
        <v>2010</v>
      </c>
      <c r="C21" s="9">
        <v>10.74991</v>
      </c>
      <c r="D21" s="9">
        <v>5.1787400000000003</v>
      </c>
      <c r="E21" s="3">
        <f t="shared" si="2"/>
        <v>0</v>
      </c>
      <c r="F21" s="3">
        <f t="shared" si="2"/>
        <v>0</v>
      </c>
      <c r="G21" s="3">
        <f t="shared" si="2"/>
        <v>0</v>
      </c>
      <c r="H21" s="3">
        <f t="shared" si="2"/>
        <v>0</v>
      </c>
      <c r="I21" s="3">
        <f t="shared" si="2"/>
        <v>0</v>
      </c>
      <c r="J21" s="3">
        <f t="shared" si="2"/>
        <v>1</v>
      </c>
      <c r="K21" s="3">
        <f t="shared" si="2"/>
        <v>0</v>
      </c>
      <c r="L21" s="9">
        <v>11.54217</v>
      </c>
      <c r="N21">
        <v>3</v>
      </c>
      <c r="O21" t="e">
        <f ca="1"/>
        <v>#NAME?</v>
      </c>
      <c r="P21" t="e">
        <f ca="1"/>
        <v>#NAME?</v>
      </c>
      <c r="Q21" t="e">
        <f t="shared" ca="1" si="3"/>
        <v>#NAME?</v>
      </c>
      <c r="R21" t="e">
        <f t="shared" ca="1" si="4"/>
        <v>#NAME?</v>
      </c>
      <c r="S21" t="e">
        <f t="shared" ca="1" si="5"/>
        <v>#NAME?</v>
      </c>
      <c r="T21" t="e">
        <f t="shared" ca="1" si="6"/>
        <v>#NAME?</v>
      </c>
      <c r="Y21" s="3">
        <v>7</v>
      </c>
      <c r="Z21">
        <v>2010</v>
      </c>
      <c r="AA21" s="9">
        <v>10.74991</v>
      </c>
      <c r="AB21" s="9">
        <v>5.1787400000000003</v>
      </c>
      <c r="AC21" s="9">
        <v>11.54217</v>
      </c>
    </row>
    <row r="22" spans="1:29" x14ac:dyDescent="0.35">
      <c r="A22" s="3">
        <v>7</v>
      </c>
      <c r="B22">
        <v>2012</v>
      </c>
      <c r="C22" s="9">
        <v>11.34348</v>
      </c>
      <c r="D22" s="9">
        <v>5.4220199999999998</v>
      </c>
      <c r="E22" s="3">
        <f t="shared" si="2"/>
        <v>0</v>
      </c>
      <c r="F22" s="3">
        <f t="shared" si="2"/>
        <v>0</v>
      </c>
      <c r="G22" s="3">
        <f t="shared" si="2"/>
        <v>0</v>
      </c>
      <c r="H22" s="3">
        <f t="shared" si="2"/>
        <v>0</v>
      </c>
      <c r="I22" s="3">
        <f t="shared" si="2"/>
        <v>0</v>
      </c>
      <c r="J22" s="3">
        <f t="shared" si="2"/>
        <v>1</v>
      </c>
      <c r="K22" s="3">
        <f t="shared" si="2"/>
        <v>0</v>
      </c>
      <c r="L22" s="9">
        <v>11.586449999999999</v>
      </c>
      <c r="N22">
        <v>4</v>
      </c>
      <c r="O22" t="e">
        <f ca="1"/>
        <v>#NAME?</v>
      </c>
      <c r="P22" t="e">
        <f ca="1"/>
        <v>#NAME?</v>
      </c>
      <c r="Q22" t="e">
        <f t="shared" ca="1" si="3"/>
        <v>#NAME?</v>
      </c>
      <c r="R22" t="e">
        <f t="shared" ca="1" si="4"/>
        <v>#NAME?</v>
      </c>
      <c r="S22" t="e">
        <f t="shared" ca="1" si="5"/>
        <v>#NAME?</v>
      </c>
      <c r="T22" t="e">
        <f t="shared" ca="1" si="6"/>
        <v>#NAME?</v>
      </c>
      <c r="Y22" s="3">
        <v>7</v>
      </c>
      <c r="Z22">
        <v>2012</v>
      </c>
      <c r="AA22" s="9">
        <v>11.34348</v>
      </c>
      <c r="AB22" s="9">
        <v>5.4220199999999998</v>
      </c>
      <c r="AC22" s="9">
        <v>11.586449999999999</v>
      </c>
    </row>
    <row r="23" spans="1:29" x14ac:dyDescent="0.35">
      <c r="A23" s="3">
        <v>8</v>
      </c>
      <c r="B23">
        <v>2008</v>
      </c>
      <c r="C23" s="9">
        <v>7.9739199999999997</v>
      </c>
      <c r="D23" s="9">
        <v>4.01145</v>
      </c>
      <c r="E23" s="3">
        <f t="shared" si="2"/>
        <v>0</v>
      </c>
      <c r="F23" s="3">
        <f t="shared" si="2"/>
        <v>0</v>
      </c>
      <c r="G23" s="3">
        <f t="shared" si="2"/>
        <v>0</v>
      </c>
      <c r="H23" s="3">
        <f t="shared" si="2"/>
        <v>0</v>
      </c>
      <c r="I23" s="3">
        <f t="shared" si="2"/>
        <v>0</v>
      </c>
      <c r="J23" s="3">
        <f t="shared" si="2"/>
        <v>0</v>
      </c>
      <c r="K23" s="3">
        <f t="shared" si="2"/>
        <v>1</v>
      </c>
      <c r="L23" s="9">
        <v>8.7066099999999995</v>
      </c>
      <c r="N23">
        <v>5</v>
      </c>
      <c r="O23" t="e">
        <f ca="1"/>
        <v>#NAME?</v>
      </c>
      <c r="P23" t="e">
        <f ca="1"/>
        <v>#NAME?</v>
      </c>
      <c r="Q23" t="e">
        <f t="shared" ca="1" si="3"/>
        <v>#NAME?</v>
      </c>
      <c r="R23" t="e">
        <f t="shared" ca="1" si="4"/>
        <v>#NAME?</v>
      </c>
      <c r="S23" t="e">
        <f t="shared" ca="1" si="5"/>
        <v>#NAME?</v>
      </c>
      <c r="T23" t="e">
        <f t="shared" ca="1" si="6"/>
        <v>#NAME?</v>
      </c>
      <c r="Y23" s="3">
        <v>8</v>
      </c>
      <c r="Z23">
        <v>2008</v>
      </c>
      <c r="AA23" s="9">
        <v>7.9739199999999997</v>
      </c>
      <c r="AB23" s="9">
        <v>4.01145</v>
      </c>
      <c r="AC23" s="9">
        <v>8.7066099999999995</v>
      </c>
    </row>
    <row r="24" spans="1:29" x14ac:dyDescent="0.35">
      <c r="A24" s="3">
        <v>8</v>
      </c>
      <c r="B24">
        <v>2010</v>
      </c>
      <c r="C24" s="9">
        <v>8.2970400000000009</v>
      </c>
      <c r="D24" s="9">
        <v>3.8803399999999999</v>
      </c>
      <c r="E24" s="3">
        <f t="shared" si="2"/>
        <v>0</v>
      </c>
      <c r="F24" s="3">
        <f t="shared" si="2"/>
        <v>0</v>
      </c>
      <c r="G24" s="3">
        <f t="shared" si="2"/>
        <v>0</v>
      </c>
      <c r="H24" s="3">
        <f t="shared" si="2"/>
        <v>0</v>
      </c>
      <c r="I24" s="3">
        <f t="shared" si="2"/>
        <v>0</v>
      </c>
      <c r="J24" s="3">
        <f t="shared" si="2"/>
        <v>0</v>
      </c>
      <c r="K24" s="3">
        <f t="shared" si="2"/>
        <v>1</v>
      </c>
      <c r="L24" s="9">
        <v>8.8770299999999995</v>
      </c>
      <c r="N24">
        <v>6</v>
      </c>
      <c r="O24" t="e">
        <f ca="1"/>
        <v>#NAME?</v>
      </c>
      <c r="P24" t="e">
        <f ca="1"/>
        <v>#NAME?</v>
      </c>
      <c r="Q24" t="e">
        <f t="shared" ca="1" si="3"/>
        <v>#NAME?</v>
      </c>
      <c r="R24" t="e">
        <f t="shared" ca="1" si="4"/>
        <v>#NAME?</v>
      </c>
      <c r="S24" t="e">
        <f t="shared" ca="1" si="5"/>
        <v>#NAME?</v>
      </c>
      <c r="T24" t="e">
        <f t="shared" ca="1" si="6"/>
        <v>#NAME?</v>
      </c>
      <c r="Y24" s="3">
        <v>8</v>
      </c>
      <c r="Z24">
        <v>2010</v>
      </c>
      <c r="AA24" s="9">
        <v>8.2970400000000009</v>
      </c>
      <c r="AB24" s="9">
        <v>3.8803399999999999</v>
      </c>
      <c r="AC24" s="9">
        <v>8.8770299999999995</v>
      </c>
    </row>
    <row r="25" spans="1:29" x14ac:dyDescent="0.35">
      <c r="A25" s="1">
        <v>8</v>
      </c>
      <c r="B25" s="11">
        <v>2012</v>
      </c>
      <c r="C25" s="13">
        <v>8.3308900000000001</v>
      </c>
      <c r="D25" s="13">
        <v>3.8086500000000001</v>
      </c>
      <c r="E25" s="1">
        <f t="shared" si="2"/>
        <v>0</v>
      </c>
      <c r="F25" s="1">
        <f t="shared" si="2"/>
        <v>0</v>
      </c>
      <c r="G25" s="1">
        <f t="shared" si="2"/>
        <v>0</v>
      </c>
      <c r="H25" s="1">
        <f t="shared" si="2"/>
        <v>0</v>
      </c>
      <c r="I25" s="1">
        <f t="shared" si="2"/>
        <v>0</v>
      </c>
      <c r="J25" s="1">
        <f t="shared" si="2"/>
        <v>0</v>
      </c>
      <c r="K25" s="1">
        <f t="shared" si="2"/>
        <v>1</v>
      </c>
      <c r="L25" s="13">
        <v>8.9122000000000003</v>
      </c>
      <c r="N25">
        <v>7</v>
      </c>
      <c r="O25" t="e">
        <f ca="1"/>
        <v>#NAME?</v>
      </c>
      <c r="P25" t="e">
        <f ca="1"/>
        <v>#NAME?</v>
      </c>
      <c r="Q25" t="e">
        <f t="shared" ca="1" si="3"/>
        <v>#NAME?</v>
      </c>
      <c r="R25" t="e">
        <f t="shared" ca="1" si="4"/>
        <v>#NAME?</v>
      </c>
      <c r="S25" t="e">
        <f t="shared" ca="1" si="5"/>
        <v>#NAME?</v>
      </c>
      <c r="T25" t="e">
        <f t="shared" ca="1" si="6"/>
        <v>#NAME?</v>
      </c>
      <c r="Y25" s="1">
        <v>8</v>
      </c>
      <c r="Z25" s="11">
        <v>2012</v>
      </c>
      <c r="AA25" s="13">
        <v>8.3308900000000001</v>
      </c>
      <c r="AB25" s="13">
        <v>3.8086500000000001</v>
      </c>
      <c r="AC25" s="13">
        <v>8.9122000000000003</v>
      </c>
    </row>
    <row r="26" spans="1:29" x14ac:dyDescent="0.35">
      <c r="N26" s="11">
        <v>8</v>
      </c>
      <c r="O26" s="11" t="e">
        <f ca="1"/>
        <v>#NAME?</v>
      </c>
      <c r="P26" s="11" t="e">
        <f ca="1"/>
        <v>#NAME?</v>
      </c>
      <c r="Q26" s="11" t="e">
        <f t="shared" ca="1" si="3"/>
        <v>#NAME?</v>
      </c>
      <c r="R26" s="11" t="e">
        <f t="shared" ca="1" si="4"/>
        <v>#NAME?</v>
      </c>
      <c r="S26" s="11" t="e">
        <f t="shared" ca="1" si="5"/>
        <v>#NAME?</v>
      </c>
      <c r="T26" s="11" t="e">
        <f t="shared" ca="1" si="6"/>
        <v>#NAME?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Title</vt:lpstr>
      <vt:lpstr>LSDV</vt:lpstr>
      <vt:lpstr>LSDV -1</vt:lpstr>
      <vt:lpstr>LSDV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2023-04-06T07:03:00Z</dcterms:created>
  <dcterms:modified xsi:type="dcterms:W3CDTF">2023-04-06T13:49:03Z</dcterms:modified>
</cp:coreProperties>
</file>