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54D16CEC-6A88-46C2-AE98-B614491FD23D}" xr6:coauthVersionLast="47" xr6:coauthVersionMax="47" xr10:uidLastSave="{00000000-0000-0000-0000-000000000000}"/>
  <bookViews>
    <workbookView xWindow="-110" yWindow="-110" windowWidth="19420" windowHeight="10300" xr2:uid="{DD8E7B96-1A34-49A3-B2DC-403B803E4227}"/>
  </bookViews>
  <sheets>
    <sheet name="Title" sheetId="4" r:id="rId1"/>
    <sheet name="LOESS" sheetId="1" r:id="rId2"/>
    <sheet name="Alg 1" sheetId="2" r:id="rId3"/>
    <sheet name="Alg 2" sheetId="3" r:id="rId4"/>
  </sheets>
  <definedNames>
    <definedName name="_xlchart.v1.0" hidden="1">LOESS!$B$2:$B$22</definedName>
    <definedName name="_xlchart.v1.1" hidden="1">LOESS!$C$2:$C$22</definedName>
    <definedName name="_xlchart.v1.2" hidden="1">LOESS!$E$2:$E$22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3" l="1" a="1"/>
  <c r="L7" i="3" s="1"/>
  <c r="L7" i="2" a="1"/>
  <c r="L7" i="2" s="1"/>
  <c r="J4" i="3" a="1"/>
  <c r="J5" i="3" s="1"/>
  <c r="J4" i="2" a="1"/>
  <c r="J5" i="2" s="1"/>
  <c r="E2" i="1" a="1"/>
  <c r="E2" i="1" s="1"/>
  <c r="J4" i="2" l="1"/>
  <c r="J4" i="3"/>
  <c r="J7" i="3" s="1"/>
  <c r="F11" i="3" l="1"/>
  <c r="G11" i="3" s="1"/>
  <c r="E14" i="3"/>
  <c r="E3" i="3"/>
  <c r="E4" i="3"/>
  <c r="E5" i="3"/>
  <c r="E6" i="3"/>
  <c r="E7" i="3"/>
  <c r="E8" i="3"/>
  <c r="E9" i="3"/>
  <c r="E10" i="3"/>
  <c r="E11" i="3"/>
  <c r="E12" i="3"/>
  <c r="E2" i="3"/>
  <c r="A5" i="3"/>
  <c r="A6" i="3" s="1"/>
  <c r="A7" i="3" s="1"/>
  <c r="A8" i="3" s="1"/>
  <c r="A9" i="3" s="1"/>
  <c r="A10" i="3" s="1"/>
  <c r="E2" i="2"/>
  <c r="E3" i="2"/>
  <c r="E11" i="2"/>
  <c r="E5" i="2"/>
  <c r="E6" i="2"/>
  <c r="E7" i="2"/>
  <c r="E8" i="2"/>
  <c r="E9" i="2"/>
  <c r="E10" i="2"/>
  <c r="E4" i="2"/>
  <c r="A5" i="2"/>
  <c r="A6" i="2" s="1"/>
  <c r="A7" i="2" s="1"/>
  <c r="A8" i="2" s="1"/>
  <c r="A9" i="2" s="1"/>
  <c r="A10" i="2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3" i="1"/>
  <c r="E13" i="2" l="1"/>
  <c r="F5" i="2" s="1"/>
  <c r="G5" i="2" s="1"/>
  <c r="F5" i="3" l="1"/>
  <c r="G5" i="3" s="1"/>
  <c r="F10" i="3"/>
  <c r="G10" i="3" s="1"/>
  <c r="F7" i="3"/>
  <c r="G7" i="3" s="1"/>
  <c r="F9" i="3"/>
  <c r="G9" i="3" s="1"/>
  <c r="F8" i="3"/>
  <c r="G8" i="3" s="1"/>
  <c r="F6" i="3"/>
  <c r="G6" i="3" s="1"/>
  <c r="F7" i="2"/>
  <c r="G7" i="2" s="1"/>
  <c r="F9" i="2"/>
  <c r="G9" i="2" s="1"/>
  <c r="F10" i="2"/>
  <c r="G10" i="2" s="1"/>
  <c r="F4" i="2"/>
  <c r="G4" i="2" s="1"/>
  <c r="F6" i="2"/>
  <c r="G6" i="2" s="1"/>
  <c r="F8" i="2"/>
  <c r="G8" i="2" s="1"/>
  <c r="J7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<sst xmlns="http://schemas.openxmlformats.org/spreadsheetml/2006/main" count="26" uniqueCount="14">
  <si>
    <t>x</t>
  </si>
  <si>
    <t>y</t>
  </si>
  <si>
    <t>y-loess</t>
  </si>
  <si>
    <t>dist</t>
  </si>
  <si>
    <t>scaled</t>
  </si>
  <si>
    <t>max</t>
  </si>
  <si>
    <t>weight</t>
  </si>
  <si>
    <t>b0</t>
  </si>
  <si>
    <t>b1</t>
  </si>
  <si>
    <t>pred</t>
  </si>
  <si>
    <t>Real Statistics Using Excel</t>
  </si>
  <si>
    <t>Updated</t>
  </si>
  <si>
    <t>Copyright © 2013 - 2023 Charles Zaiontz</t>
  </si>
  <si>
    <t>LOESS Regression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</si>
</sst>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0" borderId="0" xfId="0" applyAlignment="1">
      <alignment horizontal="right"/>
    </xf>
    <xf numFmtId="0" fontId="0" fillId="0" borderId="0" xfId="0" applyFill="1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LOESS Regression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Data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LOESS!$B$2:$B$22</c:f>
              <c:numCache>
                <c:formatCode>General</c:formatCode>
                <c:ptCount val="21"/>
                <c:pt idx="0">
                  <c:v>0.55781959999999997</c:v>
                </c:pt>
                <c:pt idx="1">
                  <c:v>2.0217271000000001</c:v>
                </c:pt>
                <c:pt idx="2">
                  <c:v>2.5773252000000002</c:v>
                </c:pt>
                <c:pt idx="3">
                  <c:v>3.4140288000000001</c:v>
                </c:pt>
                <c:pt idx="4">
                  <c:v>4.3014083999999997</c:v>
                </c:pt>
                <c:pt idx="5">
                  <c:v>4.7448394</c:v>
                </c:pt>
                <c:pt idx="6">
                  <c:v>5.1073781</c:v>
                </c:pt>
                <c:pt idx="7">
                  <c:v>6.5411662000000002</c:v>
                </c:pt>
                <c:pt idx="8">
                  <c:v>6.7216176000000001</c:v>
                </c:pt>
                <c:pt idx="9">
                  <c:v>7.2600582999999999</c:v>
                </c:pt>
                <c:pt idx="10">
                  <c:v>8.1335873999999997</c:v>
                </c:pt>
                <c:pt idx="11">
                  <c:v>9.1224378999999995</c:v>
                </c:pt>
                <c:pt idx="12">
                  <c:v>11.929666299999999</c:v>
                </c:pt>
                <c:pt idx="13">
                  <c:v>12.3797674</c:v>
                </c:pt>
                <c:pt idx="14">
                  <c:v>13.272861900000001</c:v>
                </c:pt>
                <c:pt idx="15">
                  <c:v>14.2767453</c:v>
                </c:pt>
                <c:pt idx="16">
                  <c:v>15.373102599999999</c:v>
                </c:pt>
                <c:pt idx="17">
                  <c:v>15.647663700000001</c:v>
                </c:pt>
                <c:pt idx="18">
                  <c:v>18.5605355</c:v>
                </c:pt>
                <c:pt idx="19">
                  <c:v>18.586635399999999</c:v>
                </c:pt>
                <c:pt idx="20">
                  <c:v>18.757281200000001</c:v>
                </c:pt>
              </c:numCache>
            </c:numRef>
          </c:xVal>
          <c:yVal>
            <c:numRef>
              <c:f>LOESS!$C$2:$C$22</c:f>
              <c:numCache>
                <c:formatCode>General</c:formatCode>
                <c:ptCount val="21"/>
                <c:pt idx="0">
                  <c:v>18.63654</c:v>
                </c:pt>
                <c:pt idx="1">
                  <c:v>103.49646</c:v>
                </c:pt>
                <c:pt idx="2">
                  <c:v>150.35391000000001</c:v>
                </c:pt>
                <c:pt idx="3">
                  <c:v>190.51031</c:v>
                </c:pt>
                <c:pt idx="4">
                  <c:v>208.70115000000001</c:v>
                </c:pt>
                <c:pt idx="5">
                  <c:v>213.71135000000001</c:v>
                </c:pt>
                <c:pt idx="6">
                  <c:v>228.49352999999999</c:v>
                </c:pt>
                <c:pt idx="7">
                  <c:v>233.55386999999999</c:v>
                </c:pt>
                <c:pt idx="8">
                  <c:v>234.55054000000001</c:v>
                </c:pt>
                <c:pt idx="9">
                  <c:v>223.89224999999999</c:v>
                </c:pt>
                <c:pt idx="10">
                  <c:v>227.68339</c:v>
                </c:pt>
                <c:pt idx="11">
                  <c:v>223.91981999999999</c:v>
                </c:pt>
                <c:pt idx="12">
                  <c:v>168.01999000000001</c:v>
                </c:pt>
                <c:pt idx="13">
                  <c:v>164.95750000000001</c:v>
                </c:pt>
                <c:pt idx="14">
                  <c:v>152.61107000000001</c:v>
                </c:pt>
                <c:pt idx="15">
                  <c:v>160.78742</c:v>
                </c:pt>
                <c:pt idx="16">
                  <c:v>168.55566999999999</c:v>
                </c:pt>
                <c:pt idx="17">
                  <c:v>152.42658</c:v>
                </c:pt>
                <c:pt idx="18">
                  <c:v>221.70702</c:v>
                </c:pt>
                <c:pt idx="19">
                  <c:v>222.69040000000001</c:v>
                </c:pt>
                <c:pt idx="20">
                  <c:v>243.18827999999999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A7-4B94-9C4D-FD436900742A}"/>
            </c:ext>
          </c:extLst>
        </c:ser>
        <c:ser>
          <c:idx val="1"/>
          <c:order val="1"/>
          <c:tx>
            <c:v>LOESS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LOESS!$B$2:$B$22</c:f>
              <c:numCache>
                <c:formatCode>General</c:formatCode>
                <c:ptCount val="21"/>
                <c:pt idx="0">
                  <c:v>0.55781959999999997</c:v>
                </c:pt>
                <c:pt idx="1">
                  <c:v>2.0217271000000001</c:v>
                </c:pt>
                <c:pt idx="2">
                  <c:v>2.5773252000000002</c:v>
                </c:pt>
                <c:pt idx="3">
                  <c:v>3.4140288000000001</c:v>
                </c:pt>
                <c:pt idx="4">
                  <c:v>4.3014083999999997</c:v>
                </c:pt>
                <c:pt idx="5">
                  <c:v>4.7448394</c:v>
                </c:pt>
                <c:pt idx="6">
                  <c:v>5.1073781</c:v>
                </c:pt>
                <c:pt idx="7">
                  <c:v>6.5411662000000002</c:v>
                </c:pt>
                <c:pt idx="8">
                  <c:v>6.7216176000000001</c:v>
                </c:pt>
                <c:pt idx="9">
                  <c:v>7.2600582999999999</c:v>
                </c:pt>
                <c:pt idx="10">
                  <c:v>8.1335873999999997</c:v>
                </c:pt>
                <c:pt idx="11">
                  <c:v>9.1224378999999995</c:v>
                </c:pt>
                <c:pt idx="12">
                  <c:v>11.929666299999999</c:v>
                </c:pt>
                <c:pt idx="13">
                  <c:v>12.3797674</c:v>
                </c:pt>
                <c:pt idx="14">
                  <c:v>13.272861900000001</c:v>
                </c:pt>
                <c:pt idx="15">
                  <c:v>14.2767453</c:v>
                </c:pt>
                <c:pt idx="16">
                  <c:v>15.373102599999999</c:v>
                </c:pt>
                <c:pt idx="17">
                  <c:v>15.647663700000001</c:v>
                </c:pt>
                <c:pt idx="18">
                  <c:v>18.5605355</c:v>
                </c:pt>
                <c:pt idx="19">
                  <c:v>18.586635399999999</c:v>
                </c:pt>
                <c:pt idx="20">
                  <c:v>18.757281200000001</c:v>
                </c:pt>
              </c:numCache>
            </c:numRef>
          </c:xVal>
          <c:yVal>
            <c:numRef>
              <c:f>LOESS!$E$2:$E$22</c:f>
              <c:numCache>
                <c:formatCode>General</c:formatCode>
                <c:ptCount val="2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A7-4B94-9C4D-FD4369007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8353008"/>
        <c:axId val="211353504"/>
      </c:scatterChart>
      <c:valAx>
        <c:axId val="2048353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53504"/>
        <c:crosses val="autoZero"/>
        <c:crossBetween val="midCat"/>
      </c:valAx>
      <c:valAx>
        <c:axId val="2113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8353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2</xdr:row>
      <xdr:rowOff>127000</xdr:rowOff>
    </xdr:from>
    <xdr:to>
      <xdr:col>12</xdr:col>
      <xdr:colOff>447675</xdr:colOff>
      <xdr:row>17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3E7A67-B68A-12B5-B4C4-D96B41818A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3E34D-D1D2-484A-BE22-68B800925D88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10</v>
      </c>
    </row>
    <row r="2" spans="1:2" x14ac:dyDescent="0.35">
      <c r="A2" t="s">
        <v>13</v>
      </c>
    </row>
    <row r="4" spans="1:2" x14ac:dyDescent="0.35">
      <c r="A4" t="s">
        <v>11</v>
      </c>
      <c r="B4" s="16">
        <v>44958</v>
      </c>
    </row>
    <row r="6" spans="1:2" x14ac:dyDescent="0.35">
      <c r="A6" s="17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43633-DA50-40EF-AE52-61B4262F0B9F}">
  <dimension ref="A1:E22"/>
  <sheetViews>
    <sheetView workbookViewId="0"/>
  </sheetViews>
  <sheetFormatPr defaultRowHeight="14.5" x14ac:dyDescent="0.35"/>
  <cols>
    <col min="1" max="1" width="4.08984375" customWidth="1"/>
    <col min="4" max="4" width="3.6328125" customWidth="1"/>
  </cols>
  <sheetData>
    <row r="1" spans="1:5" x14ac:dyDescent="0.35">
      <c r="B1" s="2" t="s">
        <v>0</v>
      </c>
      <c r="C1" s="2" t="s">
        <v>1</v>
      </c>
      <c r="E1" s="2" t="s">
        <v>2</v>
      </c>
    </row>
    <row r="2" spans="1:5" x14ac:dyDescent="0.35">
      <c r="A2">
        <v>1</v>
      </c>
      <c r="B2">
        <v>0.55781959999999997</v>
      </c>
      <c r="C2">
        <v>18.63654</v>
      </c>
      <c r="E2" t="e" cm="1">
        <f t="array" aca="1" ref="E2" ca="1">LOESS(B2:B22,C2:C22,,7)</f>
        <v>#NAME?</v>
      </c>
    </row>
    <row r="3" spans="1:5" x14ac:dyDescent="0.35">
      <c r="A3">
        <f>A2+1</f>
        <v>2</v>
      </c>
      <c r="B3">
        <v>2.0217271000000001</v>
      </c>
      <c r="C3">
        <v>103.49646</v>
      </c>
    </row>
    <row r="4" spans="1:5" x14ac:dyDescent="0.35">
      <c r="A4">
        <f t="shared" ref="A4:A22" si="0">A3+1</f>
        <v>3</v>
      </c>
      <c r="B4">
        <v>2.5773252000000002</v>
      </c>
      <c r="C4">
        <v>150.35391000000001</v>
      </c>
    </row>
    <row r="5" spans="1:5" x14ac:dyDescent="0.35">
      <c r="A5">
        <f t="shared" si="0"/>
        <v>4</v>
      </c>
      <c r="B5">
        <v>3.4140288000000001</v>
      </c>
      <c r="C5">
        <v>190.51031</v>
      </c>
    </row>
    <row r="6" spans="1:5" x14ac:dyDescent="0.35">
      <c r="A6">
        <f t="shared" si="0"/>
        <v>5</v>
      </c>
      <c r="B6">
        <v>4.3014083999999997</v>
      </c>
      <c r="C6">
        <v>208.70115000000001</v>
      </c>
    </row>
    <row r="7" spans="1:5" x14ac:dyDescent="0.35">
      <c r="A7">
        <f t="shared" si="0"/>
        <v>6</v>
      </c>
      <c r="B7">
        <v>4.7448394</v>
      </c>
      <c r="C7">
        <v>213.71135000000001</v>
      </c>
    </row>
    <row r="8" spans="1:5" x14ac:dyDescent="0.35">
      <c r="A8">
        <f t="shared" si="0"/>
        <v>7</v>
      </c>
      <c r="B8">
        <v>5.1073781</v>
      </c>
      <c r="C8">
        <v>228.49352999999999</v>
      </c>
    </row>
    <row r="9" spans="1:5" x14ac:dyDescent="0.35">
      <c r="A9">
        <f t="shared" si="0"/>
        <v>8</v>
      </c>
      <c r="B9">
        <v>6.5411662000000002</v>
      </c>
      <c r="C9">
        <v>233.55386999999999</v>
      </c>
    </row>
    <row r="10" spans="1:5" x14ac:dyDescent="0.35">
      <c r="A10">
        <f t="shared" si="0"/>
        <v>9</v>
      </c>
      <c r="B10">
        <v>6.7216176000000001</v>
      </c>
      <c r="C10">
        <v>234.55054000000001</v>
      </c>
    </row>
    <row r="11" spans="1:5" x14ac:dyDescent="0.35">
      <c r="A11">
        <f t="shared" si="0"/>
        <v>10</v>
      </c>
      <c r="B11">
        <v>7.2600582999999999</v>
      </c>
      <c r="C11">
        <v>223.89224999999999</v>
      </c>
    </row>
    <row r="12" spans="1:5" x14ac:dyDescent="0.35">
      <c r="A12">
        <f t="shared" si="0"/>
        <v>11</v>
      </c>
      <c r="B12">
        <v>8.1335873999999997</v>
      </c>
      <c r="C12">
        <v>227.68339</v>
      </c>
    </row>
    <row r="13" spans="1:5" x14ac:dyDescent="0.35">
      <c r="A13">
        <f t="shared" si="0"/>
        <v>12</v>
      </c>
      <c r="B13">
        <v>9.1224378999999995</v>
      </c>
      <c r="C13">
        <v>223.91981999999999</v>
      </c>
    </row>
    <row r="14" spans="1:5" x14ac:dyDescent="0.35">
      <c r="A14">
        <f t="shared" si="0"/>
        <v>13</v>
      </c>
      <c r="B14">
        <v>11.929666299999999</v>
      </c>
      <c r="C14">
        <v>168.01999000000001</v>
      </c>
    </row>
    <row r="15" spans="1:5" x14ac:dyDescent="0.35">
      <c r="A15">
        <f t="shared" si="0"/>
        <v>14</v>
      </c>
      <c r="B15">
        <v>12.3797674</v>
      </c>
      <c r="C15">
        <v>164.95750000000001</v>
      </c>
    </row>
    <row r="16" spans="1:5" x14ac:dyDescent="0.35">
      <c r="A16">
        <f t="shared" si="0"/>
        <v>15</v>
      </c>
      <c r="B16">
        <v>13.272861900000001</v>
      </c>
      <c r="C16">
        <v>152.61107000000001</v>
      </c>
    </row>
    <row r="17" spans="1:5" x14ac:dyDescent="0.35">
      <c r="A17">
        <f t="shared" si="0"/>
        <v>16</v>
      </c>
      <c r="B17">
        <v>14.2767453</v>
      </c>
      <c r="C17">
        <v>160.78742</v>
      </c>
    </row>
    <row r="18" spans="1:5" x14ac:dyDescent="0.35">
      <c r="A18">
        <f t="shared" si="0"/>
        <v>17</v>
      </c>
      <c r="B18">
        <v>15.373102599999999</v>
      </c>
      <c r="C18">
        <v>168.55566999999999</v>
      </c>
    </row>
    <row r="19" spans="1:5" x14ac:dyDescent="0.35">
      <c r="A19">
        <f t="shared" si="0"/>
        <v>18</v>
      </c>
      <c r="B19">
        <v>15.647663700000001</v>
      </c>
      <c r="C19">
        <v>152.42658</v>
      </c>
    </row>
    <row r="20" spans="1:5" x14ac:dyDescent="0.35">
      <c r="A20">
        <f t="shared" si="0"/>
        <v>19</v>
      </c>
      <c r="B20">
        <v>18.5605355</v>
      </c>
      <c r="C20">
        <v>221.70702</v>
      </c>
    </row>
    <row r="21" spans="1:5" x14ac:dyDescent="0.35">
      <c r="A21">
        <f t="shared" si="0"/>
        <v>20</v>
      </c>
      <c r="B21">
        <v>18.586635399999999</v>
      </c>
      <c r="C21">
        <v>222.69040000000001</v>
      </c>
    </row>
    <row r="22" spans="1:5" x14ac:dyDescent="0.35">
      <c r="A22">
        <f t="shared" si="0"/>
        <v>21</v>
      </c>
      <c r="B22" s="3">
        <v>18.757281200000001</v>
      </c>
      <c r="C22" s="3">
        <v>243.18827999999999</v>
      </c>
      <c r="E22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F3F1E-FBEA-4E61-B4CD-3ADE2A4DDA18}">
  <dimension ref="A1:L13"/>
  <sheetViews>
    <sheetView workbookViewId="0"/>
  </sheetViews>
  <sheetFormatPr defaultRowHeight="14.5" x14ac:dyDescent="0.35"/>
  <cols>
    <col min="1" max="1" width="4" customWidth="1"/>
    <col min="4" max="4" width="4.6328125" customWidth="1"/>
    <col min="8" max="9" width="4.6328125" customWidth="1"/>
  </cols>
  <sheetData>
    <row r="1" spans="1:12" x14ac:dyDescent="0.35">
      <c r="B1" s="2" t="s">
        <v>0</v>
      </c>
      <c r="C1" s="2" t="s">
        <v>1</v>
      </c>
      <c r="E1" s="5" t="s">
        <v>3</v>
      </c>
      <c r="F1" s="2" t="s">
        <v>4</v>
      </c>
      <c r="G1" s="7" t="s">
        <v>6</v>
      </c>
      <c r="J1" s="6"/>
    </row>
    <row r="2" spans="1:12" x14ac:dyDescent="0.35">
      <c r="A2">
        <v>1</v>
      </c>
      <c r="B2">
        <v>0.55781959999999997</v>
      </c>
      <c r="C2">
        <v>18.63654</v>
      </c>
      <c r="E2">
        <f>ABS(B2-B$7)</f>
        <v>4.1870197999999998</v>
      </c>
      <c r="F2" s="11"/>
      <c r="G2" s="6"/>
      <c r="J2" s="6"/>
    </row>
    <row r="3" spans="1:12" x14ac:dyDescent="0.35">
      <c r="A3">
        <v>2</v>
      </c>
      <c r="B3">
        <v>2.0217271000000001</v>
      </c>
      <c r="C3">
        <v>103.49646</v>
      </c>
      <c r="E3">
        <f>ABS(B3-B$7)</f>
        <v>2.7231122999999999</v>
      </c>
      <c r="F3" s="11"/>
      <c r="G3" s="6"/>
      <c r="J3" s="6"/>
    </row>
    <row r="4" spans="1:12" x14ac:dyDescent="0.35">
      <c r="A4">
        <v>3</v>
      </c>
      <c r="B4">
        <v>2.5773252000000002</v>
      </c>
      <c r="C4">
        <v>150.35391000000001</v>
      </c>
      <c r="E4" s="1">
        <f>ABS(B4-B$7)</f>
        <v>2.1675141999999998</v>
      </c>
      <c r="F4">
        <f>E4/E$13</f>
        <v>1</v>
      </c>
      <c r="G4">
        <f>(1-F4^3)^3</f>
        <v>0</v>
      </c>
      <c r="I4" t="s">
        <v>7</v>
      </c>
      <c r="J4" s="8" t="e">
        <f t="array" aca="1" ref="J4:J5" ca="1">WRegCoeff(B5:B10,C5:C10,G5:G10)</f>
        <v>#NAME?</v>
      </c>
    </row>
    <row r="5" spans="1:12" x14ac:dyDescent="0.35">
      <c r="A5">
        <f>A4+1</f>
        <v>4</v>
      </c>
      <c r="B5">
        <v>3.4140288000000001</v>
      </c>
      <c r="C5">
        <v>190.51031</v>
      </c>
      <c r="E5" s="1">
        <f t="shared" ref="E5:E11" si="0">ABS(B5-B$7)</f>
        <v>1.3308106</v>
      </c>
      <c r="F5">
        <f>E5/E$13</f>
        <v>0.61398010679699355</v>
      </c>
      <c r="G5">
        <f t="shared" ref="G5:G10" si="1">(1-F5^3)^3</f>
        <v>0.45395334164753598</v>
      </c>
      <c r="I5" t="s">
        <v>8</v>
      </c>
      <c r="J5" s="9" t="e">
        <f ca="1"/>
        <v>#NAME?</v>
      </c>
    </row>
    <row r="6" spans="1:12" x14ac:dyDescent="0.35">
      <c r="A6">
        <f t="shared" ref="A6:A10" si="2">A5+1</f>
        <v>5</v>
      </c>
      <c r="B6">
        <v>4.3014083999999997</v>
      </c>
      <c r="C6">
        <v>208.70115000000001</v>
      </c>
      <c r="E6" s="1">
        <f t="shared" si="0"/>
        <v>0.44343100000000035</v>
      </c>
      <c r="F6">
        <f>E6/E$13</f>
        <v>0.2045804359666942</v>
      </c>
      <c r="G6">
        <f t="shared" si="1"/>
        <v>0.97453230313638217</v>
      </c>
    </row>
    <row r="7" spans="1:12" x14ac:dyDescent="0.35">
      <c r="A7">
        <f t="shared" si="2"/>
        <v>6</v>
      </c>
      <c r="B7" s="1">
        <v>4.7448394</v>
      </c>
      <c r="C7" s="1">
        <v>213.71135000000001</v>
      </c>
      <c r="E7" s="1">
        <f t="shared" si="0"/>
        <v>0</v>
      </c>
      <c r="F7">
        <f>E7/E$13</f>
        <v>0</v>
      </c>
      <c r="G7">
        <f t="shared" si="1"/>
        <v>1</v>
      </c>
      <c r="I7" t="s">
        <v>9</v>
      </c>
      <c r="J7" s="10" t="e">
        <f ca="1">J4+B7*J5</f>
        <v>#NAME?</v>
      </c>
      <c r="L7" s="4" t="e" cm="1">
        <f t="array" aca="1" ref="L7" ca="1">LOESS(LOESS!B2:B22,LOESS!C2:C22,B7)</f>
        <v>#NAME?</v>
      </c>
    </row>
    <row r="8" spans="1:12" x14ac:dyDescent="0.35">
      <c r="A8">
        <f t="shared" si="2"/>
        <v>7</v>
      </c>
      <c r="B8">
        <v>5.1073781</v>
      </c>
      <c r="C8">
        <v>228.49352999999999</v>
      </c>
      <c r="E8" s="1">
        <f t="shared" si="0"/>
        <v>0.36253869999999999</v>
      </c>
      <c r="F8">
        <f>E8/E$13</f>
        <v>0.167260126831003</v>
      </c>
      <c r="G8">
        <f t="shared" si="1"/>
        <v>0.98602780114496691</v>
      </c>
    </row>
    <row r="9" spans="1:12" x14ac:dyDescent="0.35">
      <c r="A9">
        <f t="shared" si="2"/>
        <v>8</v>
      </c>
      <c r="B9">
        <v>6.5411662000000002</v>
      </c>
      <c r="C9">
        <v>233.55386999999999</v>
      </c>
      <c r="E9" s="1">
        <f t="shared" si="0"/>
        <v>1.7963268000000001</v>
      </c>
      <c r="F9">
        <f>E9/E$13</f>
        <v>0.82874972629937105</v>
      </c>
      <c r="G9">
        <f t="shared" si="1"/>
        <v>7.994771680857711E-2</v>
      </c>
    </row>
    <row r="10" spans="1:12" x14ac:dyDescent="0.35">
      <c r="A10">
        <f t="shared" si="2"/>
        <v>9</v>
      </c>
      <c r="B10" s="12">
        <v>6.7216176000000001</v>
      </c>
      <c r="C10" s="12">
        <v>234.55054000000001</v>
      </c>
      <c r="D10" s="12"/>
      <c r="E10" s="13">
        <f t="shared" si="0"/>
        <v>1.9767782</v>
      </c>
      <c r="F10" s="12">
        <f>E10/E$13</f>
        <v>0.91200242194491743</v>
      </c>
      <c r="G10" s="12">
        <f t="shared" si="1"/>
        <v>1.4074927591605129E-2</v>
      </c>
    </row>
    <row r="11" spans="1:12" x14ac:dyDescent="0.35">
      <c r="A11">
        <v>10</v>
      </c>
      <c r="B11">
        <v>7.2600582999999999</v>
      </c>
      <c r="C11">
        <v>223.89224999999999</v>
      </c>
      <c r="D11" s="12"/>
      <c r="E11" s="12">
        <f t="shared" si="0"/>
        <v>2.5152188999999998</v>
      </c>
      <c r="F11" s="12"/>
      <c r="G11" s="12"/>
    </row>
    <row r="13" spans="1:12" x14ac:dyDescent="0.35">
      <c r="D13" t="s">
        <v>5</v>
      </c>
      <c r="E13" s="4">
        <f>MAX(E4:E10)</f>
        <v>2.1675141999999998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AE80-BC60-400A-971C-EE8FDD856203}">
  <dimension ref="A1:L14"/>
  <sheetViews>
    <sheetView workbookViewId="0"/>
  </sheetViews>
  <sheetFormatPr defaultRowHeight="14.5" x14ac:dyDescent="0.35"/>
  <cols>
    <col min="1" max="1" width="4" customWidth="1"/>
    <col min="4" max="4" width="4.6328125" customWidth="1"/>
    <col min="8" max="9" width="4.6328125" customWidth="1"/>
  </cols>
  <sheetData>
    <row r="1" spans="1:12" x14ac:dyDescent="0.35">
      <c r="B1" s="2" t="s">
        <v>0</v>
      </c>
      <c r="C1" s="2" t="s">
        <v>1</v>
      </c>
      <c r="E1" s="5" t="s">
        <v>3</v>
      </c>
      <c r="F1" s="2" t="s">
        <v>4</v>
      </c>
      <c r="G1" s="7" t="s">
        <v>6</v>
      </c>
      <c r="J1" s="6"/>
    </row>
    <row r="2" spans="1:12" x14ac:dyDescent="0.35">
      <c r="A2">
        <v>1</v>
      </c>
      <c r="B2">
        <v>0.55781959999999997</v>
      </c>
      <c r="C2">
        <v>18.63654</v>
      </c>
      <c r="E2">
        <f>ABS(B2-B$14)</f>
        <v>4.4421803999999998</v>
      </c>
      <c r="F2" s="11"/>
      <c r="G2" s="6"/>
      <c r="J2" s="6"/>
    </row>
    <row r="3" spans="1:12" x14ac:dyDescent="0.35">
      <c r="A3">
        <v>2</v>
      </c>
      <c r="B3">
        <v>2.0217271000000001</v>
      </c>
      <c r="C3">
        <v>103.49646</v>
      </c>
      <c r="E3">
        <f t="shared" ref="E3:E12" si="0">ABS(B3-B$14)</f>
        <v>2.9782728999999999</v>
      </c>
      <c r="F3" s="11"/>
      <c r="G3" s="6"/>
      <c r="J3" s="6"/>
    </row>
    <row r="4" spans="1:12" x14ac:dyDescent="0.35">
      <c r="A4">
        <v>3</v>
      </c>
      <c r="B4">
        <v>2.5773252000000002</v>
      </c>
      <c r="C4">
        <v>150.35391000000001</v>
      </c>
      <c r="E4">
        <f t="shared" si="0"/>
        <v>2.4226747999999998</v>
      </c>
      <c r="I4" t="s">
        <v>7</v>
      </c>
      <c r="J4" s="8" t="e">
        <f t="array" aca="1" ref="J4:J5" ca="1">WRegCoeff(B5:B10,C5:C10,G5:G10)</f>
        <v>#NAME?</v>
      </c>
    </row>
    <row r="5" spans="1:12" x14ac:dyDescent="0.35">
      <c r="A5">
        <f>A4+1</f>
        <v>4</v>
      </c>
      <c r="B5">
        <v>3.4140288000000001</v>
      </c>
      <c r="C5">
        <v>190.51031</v>
      </c>
      <c r="E5" s="1">
        <f t="shared" si="0"/>
        <v>1.5859711999999999</v>
      </c>
      <c r="F5">
        <f>E5/E$14</f>
        <v>0.70173906575772849</v>
      </c>
      <c r="G5">
        <f t="shared" ref="G5:G11" si="1">(1-F5^3)^3</f>
        <v>0.28028765318181537</v>
      </c>
      <c r="I5" t="s">
        <v>8</v>
      </c>
      <c r="J5" s="9" t="e">
        <f ca="1"/>
        <v>#NAME?</v>
      </c>
    </row>
    <row r="6" spans="1:12" x14ac:dyDescent="0.35">
      <c r="A6">
        <f t="shared" ref="A6:A10" si="2">A5+1</f>
        <v>5</v>
      </c>
      <c r="B6">
        <v>4.3014083999999997</v>
      </c>
      <c r="C6">
        <v>208.70115000000001</v>
      </c>
      <c r="E6" s="1">
        <f t="shared" si="0"/>
        <v>0.69859160000000031</v>
      </c>
      <c r="F6">
        <f>E6/E$14</f>
        <v>0.30910335366127517</v>
      </c>
      <c r="G6">
        <f t="shared" si="1"/>
        <v>0.91399114670197257</v>
      </c>
    </row>
    <row r="7" spans="1:12" x14ac:dyDescent="0.35">
      <c r="A7">
        <f t="shared" si="2"/>
        <v>6</v>
      </c>
      <c r="B7" s="15">
        <v>4.7448394</v>
      </c>
      <c r="C7" s="15">
        <v>213.71135000000001</v>
      </c>
      <c r="E7" s="1">
        <f t="shared" si="0"/>
        <v>0.25516059999999996</v>
      </c>
      <c r="F7">
        <f>E7/E$14</f>
        <v>0.11290000793342365</v>
      </c>
      <c r="G7">
        <f t="shared" si="1"/>
        <v>0.99568899981002257</v>
      </c>
      <c r="I7" t="s">
        <v>9</v>
      </c>
      <c r="J7" s="10" t="e">
        <f ca="1">J4+B14*J5</f>
        <v>#NAME?</v>
      </c>
      <c r="L7" s="4" t="e" cm="1">
        <f t="array" aca="1" ref="L7" ca="1">LOESS(LOESS!B2:B22,LOESS!C2:C22,B14)</f>
        <v>#NAME?</v>
      </c>
    </row>
    <row r="8" spans="1:12" x14ac:dyDescent="0.35">
      <c r="A8">
        <f>A7+1</f>
        <v>7</v>
      </c>
      <c r="B8">
        <v>5.1073781</v>
      </c>
      <c r="C8">
        <v>228.49352999999999</v>
      </c>
      <c r="E8" s="1">
        <f t="shared" si="0"/>
        <v>0.10737810000000003</v>
      </c>
      <c r="F8">
        <f>E8/E$14</f>
        <v>4.7511208007333279E-2</v>
      </c>
      <c r="G8">
        <f t="shared" si="1"/>
        <v>0.99967829123370522</v>
      </c>
    </row>
    <row r="9" spans="1:12" x14ac:dyDescent="0.35">
      <c r="A9">
        <f t="shared" si="2"/>
        <v>8</v>
      </c>
      <c r="B9">
        <v>6.5411662000000002</v>
      </c>
      <c r="C9">
        <v>233.55386999999999</v>
      </c>
      <c r="E9" s="1">
        <f t="shared" si="0"/>
        <v>1.5411662000000002</v>
      </c>
      <c r="F9">
        <f>E9/E$14</f>
        <v>0.68191435592612826</v>
      </c>
      <c r="G9">
        <f t="shared" si="1"/>
        <v>0.31847894746848393</v>
      </c>
    </row>
    <row r="10" spans="1:12" x14ac:dyDescent="0.35">
      <c r="A10">
        <f t="shared" si="2"/>
        <v>9</v>
      </c>
      <c r="B10" s="12">
        <v>6.7216176000000001</v>
      </c>
      <c r="C10" s="12">
        <v>234.55054000000001</v>
      </c>
      <c r="D10" s="12"/>
      <c r="E10" s="1">
        <f t="shared" si="0"/>
        <v>1.7216176000000001</v>
      </c>
      <c r="F10" s="12">
        <f>E10/E$14</f>
        <v>0.76175804845388284</v>
      </c>
      <c r="G10" s="12">
        <f t="shared" si="1"/>
        <v>0.17371365238534844</v>
      </c>
    </row>
    <row r="11" spans="1:12" x14ac:dyDescent="0.35">
      <c r="A11">
        <v>10</v>
      </c>
      <c r="B11">
        <v>7.2600582999999999</v>
      </c>
      <c r="C11">
        <v>223.89224999999999</v>
      </c>
      <c r="D11" s="12"/>
      <c r="E11" s="1">
        <f t="shared" si="0"/>
        <v>2.2600582999999999</v>
      </c>
      <c r="F11" s="12">
        <f>E11/E$14</f>
        <v>1</v>
      </c>
      <c r="G11" s="12">
        <f t="shared" si="1"/>
        <v>0</v>
      </c>
    </row>
    <row r="12" spans="1:12" x14ac:dyDescent="0.35">
      <c r="A12">
        <v>11</v>
      </c>
      <c r="B12">
        <v>8.1335873999999997</v>
      </c>
      <c r="C12">
        <v>227.68339</v>
      </c>
      <c r="D12" s="12"/>
      <c r="E12">
        <f t="shared" si="0"/>
        <v>3.1335873999999997</v>
      </c>
      <c r="F12" s="12"/>
      <c r="G12" s="12"/>
    </row>
    <row r="14" spans="1:12" x14ac:dyDescent="0.35">
      <c r="A14" s="14" t="s">
        <v>0</v>
      </c>
      <c r="B14" s="1">
        <v>5</v>
      </c>
      <c r="D14" t="s">
        <v>5</v>
      </c>
      <c r="E14" s="4">
        <f>MAX(E5:E11)</f>
        <v>2.2600582999999999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LOESS</vt:lpstr>
      <vt:lpstr>Alg 1</vt:lpstr>
      <vt:lpstr>Alg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2023-02-01T17:55:40Z</dcterms:created>
  <dcterms:modified xsi:type="dcterms:W3CDTF">2023-02-02T12:12:40Z</dcterms:modified>
</cp:coreProperties>
</file>