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4895B62-BEFA-4208-B84E-80AB8D063D92}" xr6:coauthVersionLast="47" xr6:coauthVersionMax="47" xr10:uidLastSave="{00000000-0000-0000-0000-000000000000}"/>
  <bookViews>
    <workbookView xWindow="-110" yWindow="-110" windowWidth="19420" windowHeight="10300" xr2:uid="{54C3A0B5-F331-4F39-A786-EDF225754931}"/>
  </bookViews>
  <sheets>
    <sheet name="Title" sheetId="5" r:id="rId1"/>
    <sheet name="Miss 1" sheetId="1" r:id="rId2"/>
    <sheet name="Miss 2" sheetId="2" r:id="rId3"/>
    <sheet name="Miss 3" sheetId="3" r:id="rId4"/>
    <sheet name="Miss 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 a="1"/>
  <c r="S20" i="1" s="1"/>
  <c r="R19" i="1" a="1"/>
  <c r="R20" i="1" s="1"/>
  <c r="K19" i="1" a="1"/>
  <c r="K20" i="1" s="1"/>
  <c r="J20" i="1"/>
  <c r="J19" i="1"/>
  <c r="K14" i="1" s="1"/>
  <c r="J19" i="1" a="1"/>
  <c r="B20" i="4"/>
  <c r="C19" i="4"/>
  <c r="B19" i="4"/>
  <c r="C18" i="4"/>
  <c r="B18" i="4"/>
  <c r="F17" i="4"/>
  <c r="J17" i="4" s="1"/>
  <c r="F16" i="4"/>
  <c r="J16" i="4" s="1"/>
  <c r="J15" i="4"/>
  <c r="F15" i="4"/>
  <c r="F14" i="4"/>
  <c r="J14" i="4" s="1"/>
  <c r="J13" i="4"/>
  <c r="F13" i="4"/>
  <c r="M12" i="4"/>
  <c r="K12" i="4"/>
  <c r="J12" i="4"/>
  <c r="G12" i="4"/>
  <c r="F12" i="4"/>
  <c r="M11" i="4"/>
  <c r="K11" i="4"/>
  <c r="J11" i="4"/>
  <c r="G11" i="4"/>
  <c r="F11" i="4"/>
  <c r="M10" i="4"/>
  <c r="K10" i="4"/>
  <c r="J10" i="4"/>
  <c r="G10" i="4"/>
  <c r="F10" i="4"/>
  <c r="M9" i="4"/>
  <c r="K9" i="4"/>
  <c r="J9" i="4"/>
  <c r="G9" i="4"/>
  <c r="F9" i="4"/>
  <c r="M8" i="4"/>
  <c r="K8" i="4"/>
  <c r="J8" i="4"/>
  <c r="I8" i="4"/>
  <c r="I9" i="4" s="1"/>
  <c r="I10" i="4" s="1"/>
  <c r="I11" i="4" s="1"/>
  <c r="I12" i="4" s="1"/>
  <c r="I13" i="4" s="1"/>
  <c r="I14" i="4" s="1"/>
  <c r="I15" i="4" s="1"/>
  <c r="I16" i="4" s="1"/>
  <c r="I17" i="4" s="1"/>
  <c r="G8" i="4"/>
  <c r="F8" i="4"/>
  <c r="M7" i="4"/>
  <c r="K7" i="4"/>
  <c r="J7" i="4"/>
  <c r="I7" i="4"/>
  <c r="G7" i="4"/>
  <c r="F7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J6" i="4"/>
  <c r="G6" i="4"/>
  <c r="G19" i="4" s="1"/>
  <c r="F6" i="4"/>
  <c r="F18" i="4" s="1"/>
  <c r="B20" i="3"/>
  <c r="C19" i="3"/>
  <c r="B19" i="3"/>
  <c r="C18" i="3"/>
  <c r="B18" i="3"/>
  <c r="F17" i="3"/>
  <c r="J17" i="3" s="1"/>
  <c r="F16" i="3"/>
  <c r="J16" i="3" s="1"/>
  <c r="F15" i="3"/>
  <c r="J15" i="3" s="1"/>
  <c r="J14" i="3"/>
  <c r="F14" i="3"/>
  <c r="J13" i="3"/>
  <c r="F13" i="3"/>
  <c r="K12" i="3"/>
  <c r="G12" i="3"/>
  <c r="F12" i="3"/>
  <c r="J12" i="3" s="1"/>
  <c r="K11" i="3"/>
  <c r="J11" i="3"/>
  <c r="G11" i="3"/>
  <c r="F11" i="3"/>
  <c r="J10" i="3"/>
  <c r="G10" i="3"/>
  <c r="K10" i="3" s="1"/>
  <c r="F10" i="3"/>
  <c r="G9" i="3"/>
  <c r="K9" i="3" s="1"/>
  <c r="F9" i="3"/>
  <c r="J9" i="3" s="1"/>
  <c r="G8" i="3"/>
  <c r="K8" i="3" s="1"/>
  <c r="F8" i="3"/>
  <c r="J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K7" i="3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G7" i="3"/>
  <c r="F7" i="3"/>
  <c r="J7" i="3" s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A7" i="3"/>
  <c r="K6" i="3"/>
  <c r="G6" i="3"/>
  <c r="F6" i="3"/>
  <c r="F20" i="3" s="1"/>
  <c r="C19" i="2"/>
  <c r="B19" i="2"/>
  <c r="C18" i="2"/>
  <c r="B18" i="2"/>
  <c r="J17" i="2"/>
  <c r="F17" i="2"/>
  <c r="F16" i="2"/>
  <c r="J16" i="2" s="1"/>
  <c r="J15" i="2"/>
  <c r="F15" i="2"/>
  <c r="F14" i="2"/>
  <c r="J14" i="2" s="1"/>
  <c r="J13" i="2"/>
  <c r="F13" i="2"/>
  <c r="K12" i="2"/>
  <c r="G12" i="2"/>
  <c r="F12" i="2"/>
  <c r="J12" i="2" s="1"/>
  <c r="K11" i="2"/>
  <c r="J11" i="2"/>
  <c r="G11" i="2"/>
  <c r="F11" i="2"/>
  <c r="J10" i="2"/>
  <c r="G10" i="2"/>
  <c r="K10" i="2" s="1"/>
  <c r="F10" i="2"/>
  <c r="G9" i="2"/>
  <c r="K9" i="2" s="1"/>
  <c r="F9" i="2"/>
  <c r="J9" i="2" s="1"/>
  <c r="G8" i="2"/>
  <c r="K8" i="2" s="1"/>
  <c r="F8" i="2"/>
  <c r="J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K7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G7" i="2"/>
  <c r="F7" i="2"/>
  <c r="J7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A7" i="2"/>
  <c r="K6" i="2"/>
  <c r="G6" i="2"/>
  <c r="G18" i="2" s="1"/>
  <c r="K13" i="2" s="1"/>
  <c r="K14" i="2" s="1"/>
  <c r="K15" i="2" s="1"/>
  <c r="K16" i="2" s="1"/>
  <c r="K17" i="2" s="1"/>
  <c r="F6" i="2"/>
  <c r="F19" i="2" s="1"/>
  <c r="Q20" i="1" a="1"/>
  <c r="Q20" i="1" s="1"/>
  <c r="I20" i="1"/>
  <c r="I20" i="1" a="1"/>
  <c r="B20" i="1"/>
  <c r="G19" i="1"/>
  <c r="C19" i="1"/>
  <c r="B19" i="1"/>
  <c r="C18" i="1"/>
  <c r="B18" i="1"/>
  <c r="F17" i="1"/>
  <c r="K16" i="1"/>
  <c r="F16" i="1"/>
  <c r="F15" i="1"/>
  <c r="J14" i="1"/>
  <c r="F14" i="1"/>
  <c r="F13" i="1"/>
  <c r="G12" i="1"/>
  <c r="F12" i="1"/>
  <c r="G11" i="1"/>
  <c r="F11" i="1"/>
  <c r="J10" i="1"/>
  <c r="J16" i="1" s="1"/>
  <c r="J15" i="1" s="1"/>
  <c r="G10" i="1"/>
  <c r="F10" i="1"/>
  <c r="G9" i="1"/>
  <c r="F9" i="1"/>
  <c r="G8" i="1"/>
  <c r="S16" i="1" s="1"/>
  <c r="F8" i="1"/>
  <c r="G7" i="1"/>
  <c r="F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G6" i="1"/>
  <c r="G18" i="1" s="1"/>
  <c r="F6" i="1"/>
  <c r="F19" i="1" s="1"/>
  <c r="K19" i="1" l="1"/>
  <c r="R19" i="1"/>
  <c r="S14" i="1" s="1"/>
  <c r="S19" i="1"/>
  <c r="K18" i="2"/>
  <c r="K13" i="3" a="1"/>
  <c r="K13" i="4" a="1"/>
  <c r="J19" i="4"/>
  <c r="F18" i="2"/>
  <c r="G19" i="3"/>
  <c r="J18" i="4"/>
  <c r="R14" i="1"/>
  <c r="G18" i="4"/>
  <c r="K19" i="2"/>
  <c r="F18" i="3"/>
  <c r="K6" i="4"/>
  <c r="G19" i="2"/>
  <c r="F19" i="3"/>
  <c r="R10" i="1"/>
  <c r="R16" i="1" s="1"/>
  <c r="F18" i="1"/>
  <c r="G18" i="3"/>
  <c r="F20" i="4"/>
  <c r="J6" i="2"/>
  <c r="J6" i="3"/>
  <c r="F20" i="1"/>
  <c r="F19" i="4"/>
  <c r="K17" i="4" l="1"/>
  <c r="K16" i="4"/>
  <c r="K15" i="4"/>
  <c r="K14" i="4"/>
  <c r="K13" i="4"/>
  <c r="J18" i="2"/>
  <c r="J19" i="2"/>
  <c r="K13" i="3"/>
  <c r="K17" i="3"/>
  <c r="J20" i="3" s="1"/>
  <c r="K14" i="3"/>
  <c r="K16" i="3"/>
  <c r="K15" i="3"/>
  <c r="W19" i="1"/>
  <c r="V19" i="1"/>
  <c r="T19" i="1"/>
  <c r="U19" i="1" s="1"/>
  <c r="R15" i="1"/>
  <c r="W20" i="1" s="1"/>
  <c r="T20" i="1"/>
  <c r="L19" i="1"/>
  <c r="M19" i="1" s="1"/>
  <c r="O19" i="1"/>
  <c r="N19" i="1"/>
  <c r="M6" i="4"/>
  <c r="J18" i="3"/>
  <c r="J19" i="3"/>
  <c r="O20" i="1"/>
  <c r="N20" i="1"/>
  <c r="L20" i="1"/>
  <c r="M20" i="1" s="1"/>
  <c r="L14" i="1" l="1"/>
  <c r="J7" i="1"/>
  <c r="K15" i="1"/>
  <c r="L15" i="1" s="1"/>
  <c r="J9" i="1" s="1"/>
  <c r="T14" i="1"/>
  <c r="R7" i="1"/>
  <c r="S15" i="1"/>
  <c r="T15" i="1" s="1"/>
  <c r="R9" i="1" s="1"/>
  <c r="K21" i="4" s="1"/>
  <c r="V20" i="1"/>
  <c r="K19" i="4"/>
  <c r="K18" i="4"/>
  <c r="U20" i="1"/>
  <c r="K18" i="3"/>
  <c r="K19" i="3"/>
  <c r="K20" i="4"/>
  <c r="L13" i="4" l="1"/>
  <c r="M13" i="4" s="1"/>
  <c r="L14" i="4"/>
  <c r="M14" i="4" s="1"/>
  <c r="L15" i="4"/>
  <c r="M15" i="4" s="1"/>
  <c r="L16" i="4"/>
  <c r="M16" i="4" s="1"/>
  <c r="L17" i="4"/>
  <c r="M17" i="4" s="1"/>
  <c r="R8" i="1"/>
  <c r="R6" i="1"/>
  <c r="U14" i="1"/>
  <c r="V14" i="1" s="1"/>
  <c r="W14" i="1" s="1"/>
  <c r="J8" i="1"/>
  <c r="J6" i="1"/>
  <c r="M14" i="1"/>
  <c r="N14" i="1" s="1"/>
  <c r="O14" i="1" s="1"/>
  <c r="M20" i="4" l="1"/>
  <c r="M19" i="4"/>
  <c r="M18" i="4"/>
</calcChain>
</file>

<file path=xl/sharedStrings.xml><?xml version="1.0" encoding="utf-8"?>
<sst xmlns="http://schemas.openxmlformats.org/spreadsheetml/2006/main" count="156" uniqueCount="49">
  <si>
    <t>Missing Data - Listwise Deletion</t>
  </si>
  <si>
    <t>No missing data</t>
  </si>
  <si>
    <t>Missing data</t>
  </si>
  <si>
    <t>Regression Analysis (Complete Data)</t>
  </si>
  <si>
    <t>Regression Analysis (Listwise Deletion)</t>
  </si>
  <si>
    <t>Id</t>
  </si>
  <si>
    <t>math</t>
  </si>
  <si>
    <t>science</t>
  </si>
  <si>
    <t>OVERALL FIT</t>
  </si>
  <si>
    <t>Multiple R</t>
  </si>
  <si>
    <t>R Square</t>
  </si>
  <si>
    <t>Adjusted R Square</t>
  </si>
  <si>
    <t>Standard Error</t>
  </si>
  <si>
    <t>Observations</t>
  </si>
  <si>
    <t>ANOVA</t>
  </si>
  <si>
    <t>Alpha</t>
  </si>
  <si>
    <t>x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</si>
  <si>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</si>
  <si>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</si>
  <si>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</si>
  <si>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</si>
  <si>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</si>
  <si>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</si>
  <si>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</si>
  <si>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</si>
  <si>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</si>
  <si>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mean</t>
  </si>
  <si>
    <t>coeff</t>
  </si>
  <si>
    <t>std err</t>
  </si>
  <si>
    <t>t stat</t>
  </si>
  <si>
    <t>lower</t>
  </si>
  <si>
    <t>upper</t>
  </si>
  <si>
    <t>stdev</t>
  </si>
  <si>
    <t>Intercept</t>
  </si>
  <si>
    <t>correl</t>
  </si>
  <si>
    <t>Missing Data - Mean Imputation</t>
  </si>
  <si>
    <t>Mean Imputation</t>
  </si>
  <si>
    <t>Missing Data - Regression Imputation</t>
  </si>
  <si>
    <t>Regression Imputation</t>
  </si>
  <si>
    <t>Missing Data - Stochastic Regression Imputation</t>
  </si>
  <si>
    <t>Stochastic regression Imputation</t>
  </si>
  <si>
    <t>sci - reg</t>
  </si>
  <si>
    <t>rand err</t>
  </si>
  <si>
    <t xml:space="preserve"> </t>
  </si>
  <si>
    <t>s.e.</t>
  </si>
  <si>
    <t>Real Statistics Using Excel</t>
  </si>
  <si>
    <t>Updated</t>
  </si>
  <si>
    <t>Copyright © 2013 - 2023 Charles Zaiontz</t>
  </si>
  <si>
    <t>Traditional Approaches for Handling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</si>
</sst>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9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25EC-AE32-43D5-9F1B-875F0D362407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45</v>
      </c>
    </row>
    <row r="2" spans="1:2" x14ac:dyDescent="0.35">
      <c r="A2" t="s">
        <v>48</v>
      </c>
    </row>
    <row r="4" spans="1:2" x14ac:dyDescent="0.35">
      <c r="A4" t="s">
        <v>46</v>
      </c>
      <c r="B4" s="19">
        <v>44928</v>
      </c>
    </row>
    <row r="6" spans="1:2" x14ac:dyDescent="0.35">
      <c r="A6" s="20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EB60-C7F5-40F8-AC79-BFCB8DD75FC1}">
  <sheetPr codeName="Sheet299"/>
  <dimension ref="A1:W20"/>
  <sheetViews>
    <sheetView workbookViewId="0"/>
  </sheetViews>
  <sheetFormatPr defaultRowHeight="14.5" x14ac:dyDescent="0.35"/>
  <cols>
    <col min="1" max="1" width="6.81640625" customWidth="1"/>
    <col min="2" max="4" width="8.7265625" customWidth="1"/>
    <col min="5" max="5" width="6.81640625" customWidth="1"/>
    <col min="6" max="7" width="8.7265625" customWidth="1"/>
    <col min="9" max="9" width="17.54296875" customWidth="1"/>
    <col min="16" max="16" width="7.1796875" customWidth="1"/>
    <col min="17" max="17" width="17.453125" customWidth="1"/>
  </cols>
  <sheetData>
    <row r="1" spans="1:23" x14ac:dyDescent="0.35">
      <c r="A1" s="1" t="s">
        <v>0</v>
      </c>
    </row>
    <row r="2" spans="1:23" x14ac:dyDescent="0.35">
      <c r="A2" s="1"/>
    </row>
    <row r="3" spans="1:23" x14ac:dyDescent="0.35">
      <c r="A3" t="s">
        <v>1</v>
      </c>
      <c r="E3" t="s">
        <v>2</v>
      </c>
      <c r="I3" t="s">
        <v>3</v>
      </c>
      <c r="Q3" t="s">
        <v>4</v>
      </c>
    </row>
    <row r="5" spans="1:23" ht="15" thickBot="1" x14ac:dyDescent="0.4">
      <c r="A5" s="2" t="s">
        <v>5</v>
      </c>
      <c r="B5" s="3" t="s">
        <v>6</v>
      </c>
      <c r="C5" s="3" t="s">
        <v>7</v>
      </c>
      <c r="E5" s="2" t="s">
        <v>5</v>
      </c>
      <c r="F5" s="3" t="s">
        <v>6</v>
      </c>
      <c r="G5" s="3" t="s">
        <v>7</v>
      </c>
      <c r="I5" s="4" t="s">
        <v>8</v>
      </c>
      <c r="J5" s="4"/>
      <c r="Q5" s="4" t="s">
        <v>8</v>
      </c>
      <c r="R5" s="4"/>
    </row>
    <row r="6" spans="1:23" ht="15" thickTop="1" x14ac:dyDescent="0.35">
      <c r="A6">
        <v>1</v>
      </c>
      <c r="B6" s="5">
        <v>14</v>
      </c>
      <c r="C6" s="6">
        <v>27</v>
      </c>
      <c r="E6">
        <v>1</v>
      </c>
      <c r="F6" s="5">
        <f>B6</f>
        <v>14</v>
      </c>
      <c r="G6" s="6">
        <f>C6</f>
        <v>27</v>
      </c>
      <c r="I6" t="s">
        <v>9</v>
      </c>
      <c r="J6" t="e">
        <f ca="1">SQRT(J7)</f>
        <v>#NAME?</v>
      </c>
      <c r="Q6" t="s">
        <v>9</v>
      </c>
      <c r="R6" t="e">
        <f ca="1">SQRT(R7)</f>
        <v>#NAME?</v>
      </c>
    </row>
    <row r="7" spans="1:23" x14ac:dyDescent="0.35">
      <c r="A7">
        <f>A6+1</f>
        <v>2</v>
      </c>
      <c r="B7" s="7">
        <v>13</v>
      </c>
      <c r="C7" s="8">
        <v>29</v>
      </c>
      <c r="E7">
        <f>E6+1</f>
        <v>2</v>
      </c>
      <c r="F7" s="7">
        <f t="shared" ref="F7:G17" si="0">B7</f>
        <v>13</v>
      </c>
      <c r="G7" s="8">
        <f t="shared" si="0"/>
        <v>29</v>
      </c>
      <c r="I7" t="s">
        <v>10</v>
      </c>
      <c r="J7" t="e">
        <f ca="1">K14/K16</f>
        <v>#NAME?</v>
      </c>
      <c r="Q7" t="s">
        <v>10</v>
      </c>
      <c r="R7" t="e">
        <f ca="1">S14/S16</f>
        <v>#NAME?</v>
      </c>
    </row>
    <row r="8" spans="1:23" x14ac:dyDescent="0.35">
      <c r="A8">
        <f t="shared" ref="A8:A17" si="1">A7+1</f>
        <v>3</v>
      </c>
      <c r="B8" s="7">
        <v>23</v>
      </c>
      <c r="C8" s="8">
        <v>49</v>
      </c>
      <c r="E8">
        <f t="shared" ref="E8:E17" si="2">E7+1</f>
        <v>3</v>
      </c>
      <c r="F8" s="7">
        <f t="shared" si="0"/>
        <v>23</v>
      </c>
      <c r="G8" s="8">
        <f t="shared" si="0"/>
        <v>49</v>
      </c>
      <c r="I8" t="s">
        <v>11</v>
      </c>
      <c r="J8" t="e">
        <f ca="1">1-(1-J7)*(J10-1)/(J10-J14-1)</f>
        <v>#NAME?</v>
      </c>
      <c r="Q8" t="s">
        <v>11</v>
      </c>
      <c r="R8" t="e">
        <f ca="1">1-(1-R7)*(R10-1)/(R10-R14-1)</f>
        <v>#NAME?</v>
      </c>
    </row>
    <row r="9" spans="1:23" x14ac:dyDescent="0.35">
      <c r="A9">
        <f t="shared" si="1"/>
        <v>4</v>
      </c>
      <c r="B9" s="7">
        <v>19</v>
      </c>
      <c r="C9" s="8">
        <v>37</v>
      </c>
      <c r="E9">
        <f t="shared" si="2"/>
        <v>4</v>
      </c>
      <c r="F9" s="7">
        <f t="shared" si="0"/>
        <v>19</v>
      </c>
      <c r="G9" s="8">
        <f t="shared" si="0"/>
        <v>37</v>
      </c>
      <c r="I9" t="s">
        <v>12</v>
      </c>
      <c r="J9" t="e">
        <f ca="1">SQRT(L15)</f>
        <v>#NAME?</v>
      </c>
      <c r="Q9" t="s">
        <v>12</v>
      </c>
      <c r="R9" t="e">
        <f ca="1">SQRT(T15)</f>
        <v>#NAME?</v>
      </c>
    </row>
    <row r="10" spans="1:23" x14ac:dyDescent="0.35">
      <c r="A10">
        <f t="shared" si="1"/>
        <v>5</v>
      </c>
      <c r="B10" s="7">
        <v>21</v>
      </c>
      <c r="C10" s="8">
        <v>31</v>
      </c>
      <c r="E10">
        <f t="shared" si="2"/>
        <v>5</v>
      </c>
      <c r="F10" s="7">
        <f t="shared" si="0"/>
        <v>21</v>
      </c>
      <c r="G10" s="8">
        <f t="shared" si="0"/>
        <v>31</v>
      </c>
      <c r="I10" s="9" t="s">
        <v>13</v>
      </c>
      <c r="J10" s="9">
        <f>COUNT(C6:C17)</f>
        <v>12</v>
      </c>
      <c r="Q10" s="9" t="s">
        <v>13</v>
      </c>
      <c r="R10" s="9">
        <f>COUNT(G6:G12)</f>
        <v>7</v>
      </c>
    </row>
    <row r="11" spans="1:23" x14ac:dyDescent="0.35">
      <c r="A11">
        <f t="shared" si="1"/>
        <v>6</v>
      </c>
      <c r="B11" s="7">
        <v>25</v>
      </c>
      <c r="C11" s="8">
        <v>40</v>
      </c>
      <c r="E11">
        <f t="shared" si="2"/>
        <v>6</v>
      </c>
      <c r="F11" s="7">
        <f t="shared" si="0"/>
        <v>25</v>
      </c>
      <c r="G11" s="8">
        <f t="shared" si="0"/>
        <v>40</v>
      </c>
    </row>
    <row r="12" spans="1:23" ht="15" thickBot="1" x14ac:dyDescent="0.4">
      <c r="A12">
        <f t="shared" si="1"/>
        <v>7</v>
      </c>
      <c r="B12" s="7">
        <v>18</v>
      </c>
      <c r="C12" s="8">
        <v>35</v>
      </c>
      <c r="E12">
        <f t="shared" si="2"/>
        <v>7</v>
      </c>
      <c r="F12" s="7">
        <f t="shared" si="0"/>
        <v>18</v>
      </c>
      <c r="G12" s="8">
        <f t="shared" si="0"/>
        <v>35</v>
      </c>
      <c r="I12" t="s">
        <v>14</v>
      </c>
      <c r="M12" s="3" t="s">
        <v>15</v>
      </c>
      <c r="N12" s="3">
        <v>0.05</v>
      </c>
      <c r="Q12" t="s">
        <v>14</v>
      </c>
      <c r="U12" s="3" t="s">
        <v>15</v>
      </c>
      <c r="V12" s="3">
        <v>0.05</v>
      </c>
    </row>
    <row r="13" spans="1:23" ht="15" thickTop="1" x14ac:dyDescent="0.35">
      <c r="A13">
        <f t="shared" si="1"/>
        <v>8</v>
      </c>
      <c r="B13" s="7">
        <v>22</v>
      </c>
      <c r="C13" s="8">
        <v>44</v>
      </c>
      <c r="E13">
        <f t="shared" si="2"/>
        <v>8</v>
      </c>
      <c r="F13" s="7">
        <f t="shared" si="0"/>
        <v>22</v>
      </c>
      <c r="G13" s="8" t="s">
        <v>16</v>
      </c>
      <c r="I13" s="10"/>
      <c r="J13" s="10" t="s">
        <v>17</v>
      </c>
      <c r="K13" s="10" t="s">
        <v>18</v>
      </c>
      <c r="L13" s="10" t="s">
        <v>19</v>
      </c>
      <c r="M13" s="10" t="s">
        <v>20</v>
      </c>
      <c r="N13" s="10" t="s">
        <v>21</v>
      </c>
      <c r="O13" s="10" t="s">
        <v>22</v>
      </c>
      <c r="Q13" s="10"/>
      <c r="R13" s="10" t="s">
        <v>17</v>
      </c>
      <c r="S13" s="10" t="s">
        <v>18</v>
      </c>
      <c r="T13" s="10" t="s">
        <v>19</v>
      </c>
      <c r="U13" s="10" t="s">
        <v>20</v>
      </c>
      <c r="V13" s="10" t="s">
        <v>21</v>
      </c>
      <c r="W13" s="10" t="s">
        <v>22</v>
      </c>
    </row>
    <row r="14" spans="1:23" x14ac:dyDescent="0.35">
      <c r="A14">
        <f t="shared" si="1"/>
        <v>9</v>
      </c>
      <c r="B14" s="7">
        <v>18</v>
      </c>
      <c r="C14" s="8">
        <v>32</v>
      </c>
      <c r="E14">
        <f t="shared" si="2"/>
        <v>9</v>
      </c>
      <c r="F14" s="7">
        <f t="shared" si="0"/>
        <v>18</v>
      </c>
      <c r="G14" s="8" t="s">
        <v>16</v>
      </c>
      <c r="I14" t="s">
        <v>23</v>
      </c>
      <c r="J14">
        <f>COUNT(B6)</f>
        <v>1</v>
      </c>
      <c r="K14" t="e">
        <f ca="1">DEVSQ(MMULT(DEsign(B6:B17),J19:J20))</f>
        <v>#NAME?</v>
      </c>
      <c r="L14" t="e">
        <f ca="1">K14/J14</f>
        <v>#NAME?</v>
      </c>
      <c r="M14" t="e">
        <f ca="1">L14/L15</f>
        <v>#NAME?</v>
      </c>
      <c r="N14" t="e">
        <f ca="1">FDIST(M14,J14,J15)</f>
        <v>#NAME?</v>
      </c>
      <c r="O14" s="3" t="e">
        <f ca="1">IF(N14&lt;N12,"yes","no")</f>
        <v>#NAME?</v>
      </c>
      <c r="Q14" t="s">
        <v>23</v>
      </c>
      <c r="R14">
        <f>COUNT(F6)</f>
        <v>1</v>
      </c>
      <c r="S14" t="e">
        <f ca="1">DEVSQ(MMULT(DEsign(F6:F12),R19:R20))</f>
        <v>#NAME?</v>
      </c>
      <c r="T14" t="e">
        <f ca="1">S14/R14</f>
        <v>#NAME?</v>
      </c>
      <c r="U14" t="e">
        <f ca="1">T14/T15</f>
        <v>#NAME?</v>
      </c>
      <c r="V14" t="e">
        <f ca="1">FDIST(U14,R14,R15)</f>
        <v>#NAME?</v>
      </c>
      <c r="W14" s="3" t="e">
        <f ca="1">IF(V14&lt;V12,"yes","no")</f>
        <v>#NAME?</v>
      </c>
    </row>
    <row r="15" spans="1:23" x14ac:dyDescent="0.35">
      <c r="A15">
        <f t="shared" si="1"/>
        <v>10</v>
      </c>
      <c r="B15" s="7">
        <v>28</v>
      </c>
      <c r="C15" s="8">
        <v>48</v>
      </c>
      <c r="E15">
        <f t="shared" si="2"/>
        <v>10</v>
      </c>
      <c r="F15" s="7">
        <f t="shared" si="0"/>
        <v>28</v>
      </c>
      <c r="G15" s="8" t="s">
        <v>16</v>
      </c>
      <c r="I15" t="s">
        <v>24</v>
      </c>
      <c r="J15">
        <f>J16-J14</f>
        <v>10</v>
      </c>
      <c r="K15" t="e">
        <f ca="1">K16-K14</f>
        <v>#NAME?</v>
      </c>
      <c r="L15" t="e">
        <f ca="1">K15/J15</f>
        <v>#NAME?</v>
      </c>
      <c r="Q15" t="s">
        <v>24</v>
      </c>
      <c r="R15">
        <f>R16-R14</f>
        <v>5</v>
      </c>
      <c r="S15" t="e">
        <f ca="1">S16-S14</f>
        <v>#NAME?</v>
      </c>
      <c r="T15" t="e">
        <f ca="1">S15/R15</f>
        <v>#NAME?</v>
      </c>
    </row>
    <row r="16" spans="1:23" x14ac:dyDescent="0.35">
      <c r="A16">
        <f t="shared" si="1"/>
        <v>11</v>
      </c>
      <c r="B16" s="7">
        <v>25</v>
      </c>
      <c r="C16" s="8">
        <v>43</v>
      </c>
      <c r="E16">
        <f t="shared" si="2"/>
        <v>11</v>
      </c>
      <c r="F16" s="7">
        <f t="shared" si="0"/>
        <v>25</v>
      </c>
      <c r="G16" s="8" t="s">
        <v>16</v>
      </c>
      <c r="I16" s="9" t="s">
        <v>25</v>
      </c>
      <c r="J16" s="9">
        <f>J10-1</f>
        <v>11</v>
      </c>
      <c r="K16" s="9">
        <f>DEVSQ(C6:C17)</f>
        <v>589</v>
      </c>
      <c r="L16" s="9"/>
      <c r="M16" s="9"/>
      <c r="N16" s="9"/>
      <c r="O16" s="9"/>
      <c r="Q16" s="9" t="s">
        <v>25</v>
      </c>
      <c r="R16" s="9">
        <f>R10-1</f>
        <v>6</v>
      </c>
      <c r="S16" s="9">
        <f>DEVSQ(G6:G12)</f>
        <v>339.71428571428572</v>
      </c>
      <c r="T16" s="9"/>
      <c r="U16" s="9"/>
      <c r="V16" s="9"/>
      <c r="W16" s="9"/>
    </row>
    <row r="17" spans="1:23" ht="15" thickBot="1" x14ac:dyDescent="0.4">
      <c r="A17">
        <f t="shared" si="1"/>
        <v>12</v>
      </c>
      <c r="B17" s="11">
        <v>17</v>
      </c>
      <c r="C17" s="12">
        <v>35</v>
      </c>
      <c r="E17">
        <f t="shared" si="2"/>
        <v>12</v>
      </c>
      <c r="F17" s="11">
        <f t="shared" si="0"/>
        <v>17</v>
      </c>
      <c r="G17" s="12" t="s">
        <v>16</v>
      </c>
    </row>
    <row r="18" spans="1:23" ht="15" thickTop="1" x14ac:dyDescent="0.35">
      <c r="A18" s="2" t="s">
        <v>26</v>
      </c>
      <c r="B18">
        <f>AVERAGE(B6:B17)</f>
        <v>20.25</v>
      </c>
      <c r="C18">
        <f>AVERAGE(C6:C17)</f>
        <v>37.5</v>
      </c>
      <c r="E18" s="2" t="s">
        <v>26</v>
      </c>
      <c r="F18">
        <f>AVERAGE(F6:F17)</f>
        <v>20.25</v>
      </c>
      <c r="G18">
        <f>AVERAGE(G6:G17)</f>
        <v>35.428571428571431</v>
      </c>
      <c r="I18" s="10"/>
      <c r="J18" s="10" t="s">
        <v>27</v>
      </c>
      <c r="K18" s="10" t="s">
        <v>28</v>
      </c>
      <c r="L18" s="10" t="s">
        <v>29</v>
      </c>
      <c r="M18" s="10" t="s">
        <v>21</v>
      </c>
      <c r="N18" s="10" t="s">
        <v>30</v>
      </c>
      <c r="O18" s="10" t="s">
        <v>31</v>
      </c>
      <c r="Q18" s="10"/>
      <c r="R18" s="10" t="s">
        <v>27</v>
      </c>
      <c r="S18" s="10" t="s">
        <v>28</v>
      </c>
      <c r="T18" s="10" t="s">
        <v>29</v>
      </c>
      <c r="U18" s="10" t="s">
        <v>21</v>
      </c>
      <c r="V18" s="10" t="s">
        <v>30</v>
      </c>
      <c r="W18" s="10" t="s">
        <v>31</v>
      </c>
    </row>
    <row r="19" spans="1:23" x14ac:dyDescent="0.35">
      <c r="A19" s="2" t="s">
        <v>32</v>
      </c>
      <c r="B19">
        <f>STDEV(B6:B17)</f>
        <v>4.575130400526108</v>
      </c>
      <c r="C19">
        <f>STDEV(C6:C17)</f>
        <v>7.3174759682184503</v>
      </c>
      <c r="E19" s="2" t="s">
        <v>32</v>
      </c>
      <c r="F19">
        <f>STDEV(F6:F17)</f>
        <v>4.575130400526108</v>
      </c>
      <c r="G19">
        <f>STDEV(G6:G17)</f>
        <v>7.5245629520290214</v>
      </c>
      <c r="I19" t="s">
        <v>33</v>
      </c>
      <c r="J19" t="e">
        <f t="array" aca="1" ref="J19:J20" ca="1">RegCoeff(B6:B17,C6:C17)</f>
        <v>#NAME?</v>
      </c>
      <c r="K19" t="e">
        <f t="array" aca="1" ref="K19:K20" ca="1">RegCoeffSE(B6:B17,C6:C17)</f>
        <v>#NAME?</v>
      </c>
      <c r="L19" t="e">
        <f ca="1">J19/K19</f>
        <v>#NAME?</v>
      </c>
      <c r="M19" t="e">
        <f ca="1">TDIST(ABS(L19),$J$15,2)</f>
        <v>#NAME?</v>
      </c>
      <c r="N19" t="e">
        <f ca="1">J19-TINV(N$12,$J$15)*K19</f>
        <v>#NAME?</v>
      </c>
      <c r="O19" t="e">
        <f ca="1">J19+TINV(N$12,$J$15)*K19</f>
        <v>#NAME?</v>
      </c>
      <c r="Q19" t="s">
        <v>33</v>
      </c>
      <c r="R19" t="e">
        <f t="array" aca="1" ref="R19:R20" ca="1">RegCoeff(F6:F12,G6:G12)</f>
        <v>#NAME?</v>
      </c>
      <c r="S19" t="e">
        <f t="array" aca="1" ref="S19:S20" ca="1">RegCoeffSE(F6:F12,G6:G12)</f>
        <v>#NAME?</v>
      </c>
      <c r="T19" t="e">
        <f ca="1">R19/S19</f>
        <v>#NAME?</v>
      </c>
      <c r="U19" t="e">
        <f ca="1">TDIST(ABS(T19),$R$15,2)</f>
        <v>#NAME?</v>
      </c>
      <c r="V19" t="e">
        <f ca="1">R19-TINV(V$12,$R$15)*S19</f>
        <v>#NAME?</v>
      </c>
      <c r="W19" t="e">
        <f ca="1">R19+TINV(V$12,$R$15)*S19</f>
        <v>#NAME?</v>
      </c>
    </row>
    <row r="20" spans="1:23" x14ac:dyDescent="0.35">
      <c r="A20" s="2" t="s">
        <v>34</v>
      </c>
      <c r="B20">
        <f>CORREL(B6:B17,C6:C17)</f>
        <v>0.84586408258493195</v>
      </c>
      <c r="E20" s="2" t="s">
        <v>34</v>
      </c>
      <c r="F20">
        <f>CORREL(F6:F17,G6:G17)</f>
        <v>0.76917084121957169</v>
      </c>
      <c r="I20" s="9" t="str">
        <f t="array" ref="I20">TRANSPOSE(B5)</f>
        <v>math</v>
      </c>
      <c r="J20" s="9" t="e">
        <f ca="1"/>
        <v>#NAME?</v>
      </c>
      <c r="K20" s="9" t="e">
        <f ca="1"/>
        <v>#NAME?</v>
      </c>
      <c r="L20" s="9" t="e">
        <f ca="1">J20/K20</f>
        <v>#NAME?</v>
      </c>
      <c r="M20" s="9" t="e">
        <f ca="1">TDIST(ABS(L20),$J$15,2)</f>
        <v>#NAME?</v>
      </c>
      <c r="N20" s="9" t="e">
        <f ca="1">J20-TINV(N$12,$J$15)*K20</f>
        <v>#NAME?</v>
      </c>
      <c r="O20" s="9" t="e">
        <f ca="1">J20+TINV(N$12,$J$15)*K20</f>
        <v>#NAME?</v>
      </c>
      <c r="Q20" s="9" t="str">
        <f t="array" ref="Q20">TRANSPOSE(F5)</f>
        <v>math</v>
      </c>
      <c r="R20" s="9" t="e">
        <f ca="1"/>
        <v>#NAME?</v>
      </c>
      <c r="S20" s="9" t="e">
        <f ca="1"/>
        <v>#NAME?</v>
      </c>
      <c r="T20" s="9" t="e">
        <f ca="1">R20/S20</f>
        <v>#NAME?</v>
      </c>
      <c r="U20" s="9" t="e">
        <f ca="1">TDIST(ABS(T20),$R$15,2)</f>
        <v>#NAME?</v>
      </c>
      <c r="V20" s="9" t="e">
        <f ca="1">R20-TINV(V$12,$R$15)*S20</f>
        <v>#NAME?</v>
      </c>
      <c r="W20" s="9" t="e">
        <f ca="1">R20+TINV(V$12,$R$15)*S20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9A7D-264B-40E8-829E-1D89CF6FAC78}">
  <sheetPr codeName="Sheet300"/>
  <dimension ref="A1:K19"/>
  <sheetViews>
    <sheetView workbookViewId="0"/>
  </sheetViews>
  <sheetFormatPr defaultRowHeight="14.5" x14ac:dyDescent="0.35"/>
  <cols>
    <col min="1" max="1" width="6.81640625" customWidth="1"/>
    <col min="2" max="4" width="8.7265625" customWidth="1"/>
    <col min="5" max="5" width="6.81640625" customWidth="1"/>
    <col min="6" max="7" width="8.7265625" customWidth="1"/>
  </cols>
  <sheetData>
    <row r="1" spans="1:11" x14ac:dyDescent="0.35">
      <c r="A1" s="1" t="s">
        <v>35</v>
      </c>
    </row>
    <row r="2" spans="1:11" x14ac:dyDescent="0.35">
      <c r="A2" s="1"/>
    </row>
    <row r="3" spans="1:11" x14ac:dyDescent="0.35">
      <c r="A3" t="s">
        <v>1</v>
      </c>
      <c r="E3" t="s">
        <v>2</v>
      </c>
      <c r="I3" t="s">
        <v>36</v>
      </c>
    </row>
    <row r="5" spans="1:11" x14ac:dyDescent="0.35">
      <c r="A5" s="2" t="s">
        <v>5</v>
      </c>
      <c r="B5" s="3" t="s">
        <v>6</v>
      </c>
      <c r="C5" s="3" t="s">
        <v>7</v>
      </c>
      <c r="E5" s="2" t="s">
        <v>5</v>
      </c>
      <c r="F5" s="3" t="s">
        <v>6</v>
      </c>
      <c r="G5" s="3" t="s">
        <v>7</v>
      </c>
      <c r="I5" s="2" t="s">
        <v>5</v>
      </c>
      <c r="J5" s="3" t="s">
        <v>6</v>
      </c>
      <c r="K5" s="3" t="s">
        <v>7</v>
      </c>
    </row>
    <row r="6" spans="1:11" x14ac:dyDescent="0.35">
      <c r="A6">
        <v>1</v>
      </c>
      <c r="B6" s="5">
        <v>14</v>
      </c>
      <c r="C6" s="6">
        <v>27</v>
      </c>
      <c r="E6">
        <v>1</v>
      </c>
      <c r="F6" s="5">
        <f>B6</f>
        <v>14</v>
      </c>
      <c r="G6" s="6">
        <f>C6</f>
        <v>27</v>
      </c>
      <c r="I6">
        <v>1</v>
      </c>
      <c r="J6" s="5">
        <f>F6</f>
        <v>14</v>
      </c>
      <c r="K6" s="6">
        <f>G6</f>
        <v>27</v>
      </c>
    </row>
    <row r="7" spans="1:11" x14ac:dyDescent="0.35">
      <c r="A7">
        <f>A6+1</f>
        <v>2</v>
      </c>
      <c r="B7" s="7">
        <v>13</v>
      </c>
      <c r="C7" s="8">
        <v>29</v>
      </c>
      <c r="E7">
        <f>E6+1</f>
        <v>2</v>
      </c>
      <c r="F7" s="7">
        <f t="shared" ref="F7:G17" si="0">B7</f>
        <v>13</v>
      </c>
      <c r="G7" s="8">
        <f t="shared" si="0"/>
        <v>29</v>
      </c>
      <c r="I7">
        <f>I6+1</f>
        <v>2</v>
      </c>
      <c r="J7" s="7">
        <f t="shared" ref="J7:K17" si="1">F7</f>
        <v>13</v>
      </c>
      <c r="K7" s="8">
        <f t="shared" si="1"/>
        <v>29</v>
      </c>
    </row>
    <row r="8" spans="1:11" x14ac:dyDescent="0.35">
      <c r="A8">
        <f t="shared" ref="A8:A17" si="2">A7+1</f>
        <v>3</v>
      </c>
      <c r="B8" s="7">
        <v>23</v>
      </c>
      <c r="C8" s="8">
        <v>49</v>
      </c>
      <c r="E8">
        <f t="shared" ref="E8:E17" si="3">E7+1</f>
        <v>3</v>
      </c>
      <c r="F8" s="7">
        <f t="shared" si="0"/>
        <v>23</v>
      </c>
      <c r="G8" s="8">
        <f t="shared" si="0"/>
        <v>49</v>
      </c>
      <c r="I8">
        <f t="shared" ref="I8:I17" si="4">I7+1</f>
        <v>3</v>
      </c>
      <c r="J8" s="7">
        <f t="shared" si="1"/>
        <v>23</v>
      </c>
      <c r="K8" s="8">
        <f t="shared" si="1"/>
        <v>49</v>
      </c>
    </row>
    <row r="9" spans="1:11" x14ac:dyDescent="0.35">
      <c r="A9">
        <f t="shared" si="2"/>
        <v>4</v>
      </c>
      <c r="B9" s="7">
        <v>19</v>
      </c>
      <c r="C9" s="8">
        <v>37</v>
      </c>
      <c r="E9">
        <f t="shared" si="3"/>
        <v>4</v>
      </c>
      <c r="F9" s="7">
        <f t="shared" si="0"/>
        <v>19</v>
      </c>
      <c r="G9" s="8">
        <f t="shared" si="0"/>
        <v>37</v>
      </c>
      <c r="I9">
        <f t="shared" si="4"/>
        <v>4</v>
      </c>
      <c r="J9" s="7">
        <f t="shared" si="1"/>
        <v>19</v>
      </c>
      <c r="K9" s="8">
        <f t="shared" si="1"/>
        <v>37</v>
      </c>
    </row>
    <row r="10" spans="1:11" x14ac:dyDescent="0.35">
      <c r="A10">
        <f t="shared" si="2"/>
        <v>5</v>
      </c>
      <c r="B10" s="7">
        <v>21</v>
      </c>
      <c r="C10" s="8">
        <v>31</v>
      </c>
      <c r="E10">
        <f t="shared" si="3"/>
        <v>5</v>
      </c>
      <c r="F10" s="7">
        <f t="shared" si="0"/>
        <v>21</v>
      </c>
      <c r="G10" s="8">
        <f t="shared" si="0"/>
        <v>31</v>
      </c>
      <c r="I10">
        <f t="shared" si="4"/>
        <v>5</v>
      </c>
      <c r="J10" s="7">
        <f t="shared" si="1"/>
        <v>21</v>
      </c>
      <c r="K10" s="8">
        <f t="shared" si="1"/>
        <v>31</v>
      </c>
    </row>
    <row r="11" spans="1:11" x14ac:dyDescent="0.35">
      <c r="A11">
        <f t="shared" si="2"/>
        <v>6</v>
      </c>
      <c r="B11" s="7">
        <v>25</v>
      </c>
      <c r="C11" s="8">
        <v>40</v>
      </c>
      <c r="E11">
        <f t="shared" si="3"/>
        <v>6</v>
      </c>
      <c r="F11" s="7">
        <f t="shared" si="0"/>
        <v>25</v>
      </c>
      <c r="G11" s="8">
        <f t="shared" si="0"/>
        <v>40</v>
      </c>
      <c r="I11">
        <f t="shared" si="4"/>
        <v>6</v>
      </c>
      <c r="J11" s="7">
        <f t="shared" si="1"/>
        <v>25</v>
      </c>
      <c r="K11" s="8">
        <f t="shared" si="1"/>
        <v>40</v>
      </c>
    </row>
    <row r="12" spans="1:11" x14ac:dyDescent="0.35">
      <c r="A12">
        <f t="shared" si="2"/>
        <v>7</v>
      </c>
      <c r="B12" s="7">
        <v>18</v>
      </c>
      <c r="C12" s="8">
        <v>35</v>
      </c>
      <c r="E12">
        <f t="shared" si="3"/>
        <v>7</v>
      </c>
      <c r="F12" s="7">
        <f t="shared" si="0"/>
        <v>18</v>
      </c>
      <c r="G12" s="8">
        <f t="shared" si="0"/>
        <v>35</v>
      </c>
      <c r="I12">
        <f t="shared" si="4"/>
        <v>7</v>
      </c>
      <c r="J12" s="7">
        <f t="shared" si="1"/>
        <v>18</v>
      </c>
      <c r="K12" s="8">
        <f t="shared" si="1"/>
        <v>35</v>
      </c>
    </row>
    <row r="13" spans="1:11" x14ac:dyDescent="0.35">
      <c r="A13">
        <f t="shared" si="2"/>
        <v>8</v>
      </c>
      <c r="B13" s="7">
        <v>22</v>
      </c>
      <c r="C13" s="8">
        <v>44</v>
      </c>
      <c r="E13">
        <f t="shared" si="3"/>
        <v>8</v>
      </c>
      <c r="F13" s="7">
        <f t="shared" si="0"/>
        <v>22</v>
      </c>
      <c r="G13" s="8" t="s">
        <v>16</v>
      </c>
      <c r="I13">
        <f t="shared" si="4"/>
        <v>8</v>
      </c>
      <c r="J13" s="7">
        <f t="shared" si="1"/>
        <v>22</v>
      </c>
      <c r="K13" s="8">
        <f>G18</f>
        <v>35.428571428571431</v>
      </c>
    </row>
    <row r="14" spans="1:11" x14ac:dyDescent="0.35">
      <c r="A14">
        <f t="shared" si="2"/>
        <v>9</v>
      </c>
      <c r="B14" s="7">
        <v>18</v>
      </c>
      <c r="C14" s="8">
        <v>32</v>
      </c>
      <c r="E14">
        <f t="shared" si="3"/>
        <v>9</v>
      </c>
      <c r="F14" s="7">
        <f t="shared" si="0"/>
        <v>18</v>
      </c>
      <c r="G14" s="8" t="s">
        <v>16</v>
      </c>
      <c r="I14">
        <f t="shared" si="4"/>
        <v>9</v>
      </c>
      <c r="J14" s="7">
        <f t="shared" si="1"/>
        <v>18</v>
      </c>
      <c r="K14" s="8">
        <f>K13</f>
        <v>35.428571428571431</v>
      </c>
    </row>
    <row r="15" spans="1:11" x14ac:dyDescent="0.35">
      <c r="A15">
        <f t="shared" si="2"/>
        <v>10</v>
      </c>
      <c r="B15" s="7">
        <v>28</v>
      </c>
      <c r="C15" s="8">
        <v>48</v>
      </c>
      <c r="E15">
        <f t="shared" si="3"/>
        <v>10</v>
      </c>
      <c r="F15" s="7">
        <f t="shared" si="0"/>
        <v>28</v>
      </c>
      <c r="G15" s="8" t="s">
        <v>16</v>
      </c>
      <c r="I15">
        <f t="shared" si="4"/>
        <v>10</v>
      </c>
      <c r="J15" s="7">
        <f t="shared" si="1"/>
        <v>28</v>
      </c>
      <c r="K15" s="8">
        <f>K14</f>
        <v>35.428571428571431</v>
      </c>
    </row>
    <row r="16" spans="1:11" x14ac:dyDescent="0.35">
      <c r="A16">
        <f t="shared" si="2"/>
        <v>11</v>
      </c>
      <c r="B16" s="7">
        <v>25</v>
      </c>
      <c r="C16" s="8">
        <v>43</v>
      </c>
      <c r="E16">
        <f t="shared" si="3"/>
        <v>11</v>
      </c>
      <c r="F16" s="7">
        <f t="shared" si="0"/>
        <v>25</v>
      </c>
      <c r="G16" s="8" t="s">
        <v>16</v>
      </c>
      <c r="I16">
        <f t="shared" si="4"/>
        <v>11</v>
      </c>
      <c r="J16" s="7">
        <f t="shared" si="1"/>
        <v>25</v>
      </c>
      <c r="K16" s="8">
        <f>K15</f>
        <v>35.428571428571431</v>
      </c>
    </row>
    <row r="17" spans="1:11" x14ac:dyDescent="0.35">
      <c r="A17">
        <f t="shared" si="2"/>
        <v>12</v>
      </c>
      <c r="B17" s="11">
        <v>17</v>
      </c>
      <c r="C17" s="12">
        <v>35</v>
      </c>
      <c r="E17">
        <f t="shared" si="3"/>
        <v>12</v>
      </c>
      <c r="F17" s="11">
        <f t="shared" si="0"/>
        <v>17</v>
      </c>
      <c r="G17" s="12" t="s">
        <v>16</v>
      </c>
      <c r="I17">
        <f t="shared" si="4"/>
        <v>12</v>
      </c>
      <c r="J17" s="11">
        <f t="shared" si="1"/>
        <v>17</v>
      </c>
      <c r="K17" s="12">
        <f>K16</f>
        <v>35.428571428571431</v>
      </c>
    </row>
    <row r="18" spans="1:11" x14ac:dyDescent="0.35">
      <c r="A18" s="2" t="s">
        <v>26</v>
      </c>
      <c r="B18">
        <f>AVERAGE(B6:B17)</f>
        <v>20.25</v>
      </c>
      <c r="C18">
        <f>AVERAGE(C6:C17)</f>
        <v>37.5</v>
      </c>
      <c r="E18" s="2" t="s">
        <v>26</v>
      </c>
      <c r="F18">
        <f>AVERAGE(F6:F17)</f>
        <v>20.25</v>
      </c>
      <c r="G18">
        <f>AVERAGE(G6:G17)</f>
        <v>35.428571428571431</v>
      </c>
      <c r="I18" s="2" t="s">
        <v>26</v>
      </c>
      <c r="J18">
        <f>AVERAGE(J6:J17)</f>
        <v>20.25</v>
      </c>
      <c r="K18">
        <f>AVERAGE(K6:K17)</f>
        <v>35.428571428571438</v>
      </c>
    </row>
    <row r="19" spans="1:11" x14ac:dyDescent="0.35">
      <c r="A19" s="2" t="s">
        <v>32</v>
      </c>
      <c r="B19">
        <f>STDEV(B6:B17)</f>
        <v>4.575130400526108</v>
      </c>
      <c r="C19">
        <f>STDEV(C6:C17)</f>
        <v>7.3174759682184503</v>
      </c>
      <c r="E19" s="2" t="s">
        <v>32</v>
      </c>
      <c r="F19">
        <f>STDEV(F6:F17)</f>
        <v>4.575130400526108</v>
      </c>
      <c r="G19">
        <f>STDEV(G6:G17)</f>
        <v>7.5245629520290214</v>
      </c>
      <c r="I19" s="2" t="s">
        <v>32</v>
      </c>
      <c r="J19">
        <f>STDEV(J6:J17)</f>
        <v>4.575130400526108</v>
      </c>
      <c r="K19">
        <f>STDEV(K6:K17)</f>
        <v>5.5572580363985802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A24E-6519-4F75-A22E-7E5A9EB06311}">
  <sheetPr codeName="Sheet301"/>
  <dimension ref="A1:K20"/>
  <sheetViews>
    <sheetView workbookViewId="0"/>
  </sheetViews>
  <sheetFormatPr defaultRowHeight="14.5" x14ac:dyDescent="0.35"/>
  <cols>
    <col min="1" max="1" width="6.81640625" customWidth="1"/>
    <col min="2" max="4" width="8.7265625" customWidth="1"/>
    <col min="5" max="5" width="6.81640625" customWidth="1"/>
    <col min="6" max="7" width="8.7265625" customWidth="1"/>
  </cols>
  <sheetData>
    <row r="1" spans="1:11" x14ac:dyDescent="0.35">
      <c r="A1" s="1" t="s">
        <v>37</v>
      </c>
    </row>
    <row r="2" spans="1:11" x14ac:dyDescent="0.35">
      <c r="A2" s="1"/>
    </row>
    <row r="3" spans="1:11" x14ac:dyDescent="0.35">
      <c r="A3" t="s">
        <v>1</v>
      </c>
      <c r="E3" t="s">
        <v>2</v>
      </c>
      <c r="I3" t="s">
        <v>38</v>
      </c>
    </row>
    <row r="5" spans="1:11" x14ac:dyDescent="0.35">
      <c r="A5" s="2" t="s">
        <v>5</v>
      </c>
      <c r="B5" s="3" t="s">
        <v>6</v>
      </c>
      <c r="C5" s="3" t="s">
        <v>7</v>
      </c>
      <c r="E5" s="2" t="s">
        <v>5</v>
      </c>
      <c r="F5" s="3" t="s">
        <v>6</v>
      </c>
      <c r="G5" s="3" t="s">
        <v>7</v>
      </c>
      <c r="I5" s="2" t="s">
        <v>5</v>
      </c>
      <c r="J5" s="3" t="s">
        <v>6</v>
      </c>
      <c r="K5" s="3" t="s">
        <v>7</v>
      </c>
    </row>
    <row r="6" spans="1:11" x14ac:dyDescent="0.35">
      <c r="A6">
        <v>1</v>
      </c>
      <c r="B6" s="5">
        <v>14</v>
      </c>
      <c r="C6" s="6">
        <v>27</v>
      </c>
      <c r="E6">
        <v>1</v>
      </c>
      <c r="F6" s="5">
        <f>B6</f>
        <v>14</v>
      </c>
      <c r="G6" s="6">
        <f>C6</f>
        <v>27</v>
      </c>
      <c r="I6">
        <v>1</v>
      </c>
      <c r="J6" s="5">
        <f>F6</f>
        <v>14</v>
      </c>
      <c r="K6" s="6">
        <f>G6</f>
        <v>27</v>
      </c>
    </row>
    <row r="7" spans="1:11" x14ac:dyDescent="0.35">
      <c r="A7">
        <f>A6+1</f>
        <v>2</v>
      </c>
      <c r="B7" s="7">
        <v>13</v>
      </c>
      <c r="C7" s="8">
        <v>29</v>
      </c>
      <c r="E7">
        <f>E6+1</f>
        <v>2</v>
      </c>
      <c r="F7" s="7">
        <f t="shared" ref="F7:G17" si="0">B7</f>
        <v>13</v>
      </c>
      <c r="G7" s="8">
        <f t="shared" si="0"/>
        <v>29</v>
      </c>
      <c r="I7">
        <f>I6+1</f>
        <v>2</v>
      </c>
      <c r="J7" s="7">
        <f t="shared" ref="J7:K17" si="1">F7</f>
        <v>13</v>
      </c>
      <c r="K7" s="8">
        <f t="shared" si="1"/>
        <v>29</v>
      </c>
    </row>
    <row r="8" spans="1:11" x14ac:dyDescent="0.35">
      <c r="A8">
        <f t="shared" ref="A8:A17" si="2">A7+1</f>
        <v>3</v>
      </c>
      <c r="B8" s="7">
        <v>23</v>
      </c>
      <c r="C8" s="8">
        <v>49</v>
      </c>
      <c r="E8">
        <f t="shared" ref="E8:E17" si="3">E7+1</f>
        <v>3</v>
      </c>
      <c r="F8" s="7">
        <f t="shared" si="0"/>
        <v>23</v>
      </c>
      <c r="G8" s="8">
        <f t="shared" si="0"/>
        <v>49</v>
      </c>
      <c r="I8">
        <f t="shared" ref="I8:I17" si="4">I7+1</f>
        <v>3</v>
      </c>
      <c r="J8" s="7">
        <f t="shared" si="1"/>
        <v>23</v>
      </c>
      <c r="K8" s="8">
        <f t="shared" si="1"/>
        <v>49</v>
      </c>
    </row>
    <row r="9" spans="1:11" x14ac:dyDescent="0.35">
      <c r="A9">
        <f t="shared" si="2"/>
        <v>4</v>
      </c>
      <c r="B9" s="7">
        <v>19</v>
      </c>
      <c r="C9" s="8">
        <v>37</v>
      </c>
      <c r="E9">
        <f t="shared" si="3"/>
        <v>4</v>
      </c>
      <c r="F9" s="7">
        <f t="shared" si="0"/>
        <v>19</v>
      </c>
      <c r="G9" s="8">
        <f t="shared" si="0"/>
        <v>37</v>
      </c>
      <c r="I9">
        <f t="shared" si="4"/>
        <v>4</v>
      </c>
      <c r="J9" s="7">
        <f t="shared" si="1"/>
        <v>19</v>
      </c>
      <c r="K9" s="8">
        <f t="shared" si="1"/>
        <v>37</v>
      </c>
    </row>
    <row r="10" spans="1:11" x14ac:dyDescent="0.35">
      <c r="A10">
        <f t="shared" si="2"/>
        <v>5</v>
      </c>
      <c r="B10" s="7">
        <v>21</v>
      </c>
      <c r="C10" s="8">
        <v>31</v>
      </c>
      <c r="E10">
        <f t="shared" si="3"/>
        <v>5</v>
      </c>
      <c r="F10" s="7">
        <f t="shared" si="0"/>
        <v>21</v>
      </c>
      <c r="G10" s="8">
        <f t="shared" si="0"/>
        <v>31</v>
      </c>
      <c r="I10">
        <f t="shared" si="4"/>
        <v>5</v>
      </c>
      <c r="J10" s="7">
        <f t="shared" si="1"/>
        <v>21</v>
      </c>
      <c r="K10" s="8">
        <f t="shared" si="1"/>
        <v>31</v>
      </c>
    </row>
    <row r="11" spans="1:11" x14ac:dyDescent="0.35">
      <c r="A11">
        <f t="shared" si="2"/>
        <v>6</v>
      </c>
      <c r="B11" s="7">
        <v>25</v>
      </c>
      <c r="C11" s="8">
        <v>40</v>
      </c>
      <c r="E11">
        <f t="shared" si="3"/>
        <v>6</v>
      </c>
      <c r="F11" s="7">
        <f t="shared" si="0"/>
        <v>25</v>
      </c>
      <c r="G11" s="8">
        <f t="shared" si="0"/>
        <v>40</v>
      </c>
      <c r="I11">
        <f t="shared" si="4"/>
        <v>6</v>
      </c>
      <c r="J11" s="7">
        <f t="shared" si="1"/>
        <v>25</v>
      </c>
      <c r="K11" s="8">
        <f t="shared" si="1"/>
        <v>40</v>
      </c>
    </row>
    <row r="12" spans="1:11" x14ac:dyDescent="0.35">
      <c r="A12">
        <f t="shared" si="2"/>
        <v>7</v>
      </c>
      <c r="B12" s="7">
        <v>18</v>
      </c>
      <c r="C12" s="8">
        <v>35</v>
      </c>
      <c r="E12">
        <f t="shared" si="3"/>
        <v>7</v>
      </c>
      <c r="F12" s="7">
        <f t="shared" si="0"/>
        <v>18</v>
      </c>
      <c r="G12" s="8">
        <f t="shared" si="0"/>
        <v>35</v>
      </c>
      <c r="I12">
        <f t="shared" si="4"/>
        <v>7</v>
      </c>
      <c r="J12" s="7">
        <f t="shared" si="1"/>
        <v>18</v>
      </c>
      <c r="K12" s="8">
        <f t="shared" si="1"/>
        <v>35</v>
      </c>
    </row>
    <row r="13" spans="1:11" x14ac:dyDescent="0.35">
      <c r="A13">
        <f t="shared" si="2"/>
        <v>8</v>
      </c>
      <c r="B13" s="7">
        <v>22</v>
      </c>
      <c r="C13" s="8">
        <v>44</v>
      </c>
      <c r="E13">
        <f t="shared" si="3"/>
        <v>8</v>
      </c>
      <c r="F13" s="7">
        <f t="shared" si="0"/>
        <v>22</v>
      </c>
      <c r="G13" s="8" t="s">
        <v>16</v>
      </c>
      <c r="I13">
        <f t="shared" si="4"/>
        <v>8</v>
      </c>
      <c r="J13" s="7">
        <f t="shared" si="1"/>
        <v>22</v>
      </c>
      <c r="K13" s="8">
        <f t="array" ref="K13:K17">FORECAST(J13:J17,G6:G12,F6:F12)</f>
        <v>39.343825665859569</v>
      </c>
    </row>
    <row r="14" spans="1:11" x14ac:dyDescent="0.35">
      <c r="A14">
        <f t="shared" si="2"/>
        <v>9</v>
      </c>
      <c r="B14" s="7">
        <v>18</v>
      </c>
      <c r="C14" s="8">
        <v>32</v>
      </c>
      <c r="E14">
        <f t="shared" si="3"/>
        <v>9</v>
      </c>
      <c r="F14" s="7">
        <f t="shared" si="0"/>
        <v>18</v>
      </c>
      <c r="G14" s="8" t="s">
        <v>16</v>
      </c>
      <c r="I14">
        <f t="shared" si="4"/>
        <v>9</v>
      </c>
      <c r="J14" s="7">
        <f t="shared" si="1"/>
        <v>18</v>
      </c>
      <c r="K14" s="8">
        <v>34.123486682808718</v>
      </c>
    </row>
    <row r="15" spans="1:11" x14ac:dyDescent="0.35">
      <c r="A15">
        <f t="shared" si="2"/>
        <v>10</v>
      </c>
      <c r="B15" s="7">
        <v>28</v>
      </c>
      <c r="C15" s="8">
        <v>48</v>
      </c>
      <c r="E15">
        <f t="shared" si="3"/>
        <v>10</v>
      </c>
      <c r="F15" s="7">
        <f t="shared" si="0"/>
        <v>28</v>
      </c>
      <c r="G15" s="8" t="s">
        <v>16</v>
      </c>
      <c r="I15">
        <f t="shared" si="4"/>
        <v>10</v>
      </c>
      <c r="J15" s="7">
        <f t="shared" si="1"/>
        <v>28</v>
      </c>
      <c r="K15" s="8">
        <v>47.174334140435832</v>
      </c>
    </row>
    <row r="16" spans="1:11" x14ac:dyDescent="0.35">
      <c r="A16">
        <f t="shared" si="2"/>
        <v>11</v>
      </c>
      <c r="B16" s="7">
        <v>25</v>
      </c>
      <c r="C16" s="8">
        <v>43</v>
      </c>
      <c r="E16">
        <f t="shared" si="3"/>
        <v>11</v>
      </c>
      <c r="F16" s="7">
        <f t="shared" si="0"/>
        <v>25</v>
      </c>
      <c r="G16" s="8" t="s">
        <v>16</v>
      </c>
      <c r="I16">
        <f t="shared" si="4"/>
        <v>11</v>
      </c>
      <c r="J16" s="7">
        <f t="shared" si="1"/>
        <v>25</v>
      </c>
      <c r="K16" s="8">
        <v>43.259079903147708</v>
      </c>
    </row>
    <row r="17" spans="1:11" x14ac:dyDescent="0.35">
      <c r="A17">
        <f t="shared" si="2"/>
        <v>12</v>
      </c>
      <c r="B17" s="11">
        <v>17</v>
      </c>
      <c r="C17" s="12">
        <v>35</v>
      </c>
      <c r="E17">
        <f t="shared" si="3"/>
        <v>12</v>
      </c>
      <c r="F17" s="11">
        <f t="shared" si="0"/>
        <v>17</v>
      </c>
      <c r="G17" s="12" t="s">
        <v>16</v>
      </c>
      <c r="I17">
        <f t="shared" si="4"/>
        <v>12</v>
      </c>
      <c r="J17" s="11">
        <f t="shared" si="1"/>
        <v>17</v>
      </c>
      <c r="K17" s="12">
        <v>32.818401937046005</v>
      </c>
    </row>
    <row r="18" spans="1:11" x14ac:dyDescent="0.35">
      <c r="A18" s="2" t="s">
        <v>26</v>
      </c>
      <c r="B18">
        <f>AVERAGE(B6:B17)</f>
        <v>20.25</v>
      </c>
      <c r="C18">
        <f>AVERAGE(C6:C17)</f>
        <v>37.5</v>
      </c>
      <c r="E18" s="2" t="s">
        <v>26</v>
      </c>
      <c r="F18">
        <f>AVERAGE(F6:F17)</f>
        <v>20.25</v>
      </c>
      <c r="G18">
        <f>AVERAGE(G6:G17)</f>
        <v>35.428571428571431</v>
      </c>
      <c r="I18" s="2" t="s">
        <v>26</v>
      </c>
      <c r="J18">
        <f>AVERAGE(J6:J17)</f>
        <v>20.25</v>
      </c>
      <c r="K18">
        <f>AVERAGE(K6:K17)</f>
        <v>37.059927360774822</v>
      </c>
    </row>
    <row r="19" spans="1:11" x14ac:dyDescent="0.35">
      <c r="A19" s="2" t="s">
        <v>32</v>
      </c>
      <c r="B19">
        <f>STDEV(B6:B17)</f>
        <v>4.575130400526108</v>
      </c>
      <c r="C19">
        <f>STDEV(C6:C17)</f>
        <v>7.3174759682184503</v>
      </c>
      <c r="E19" s="2" t="s">
        <v>32</v>
      </c>
      <c r="F19">
        <f>STDEV(F6:F17)</f>
        <v>4.575130400526108</v>
      </c>
      <c r="G19">
        <f>STDEV(G6:G17)</f>
        <v>7.5245629520290214</v>
      </c>
      <c r="I19" s="2" t="s">
        <v>32</v>
      </c>
      <c r="J19">
        <f>STDEV(J6:J17)</f>
        <v>4.575130400526108</v>
      </c>
      <c r="K19">
        <f>STDEV(K6:K17)</f>
        <v>6.9472275107570365</v>
      </c>
    </row>
    <row r="20" spans="1:11" x14ac:dyDescent="0.35">
      <c r="A20" s="2" t="s">
        <v>34</v>
      </c>
      <c r="B20">
        <f>CORREL(B6:B17,C6:C17)</f>
        <v>0.84586408258493195</v>
      </c>
      <c r="E20" s="2" t="s">
        <v>34</v>
      </c>
      <c r="F20">
        <f>CORREL(F6:F17,G6:G17)</f>
        <v>0.76917084121957169</v>
      </c>
      <c r="I20" s="2" t="s">
        <v>34</v>
      </c>
      <c r="J20">
        <f>CORREL(J6:J17,K6:K17)</f>
        <v>0.85946989448042677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3C89-4D36-4EEB-8947-CE432E65F40B}">
  <sheetPr codeName="Sheet302"/>
  <dimension ref="A1:O21"/>
  <sheetViews>
    <sheetView workbookViewId="0"/>
  </sheetViews>
  <sheetFormatPr defaultRowHeight="14.5" x14ac:dyDescent="0.35"/>
  <cols>
    <col min="1" max="1" width="6.81640625" customWidth="1"/>
    <col min="2" max="4" width="8.7265625" customWidth="1"/>
    <col min="5" max="5" width="6.81640625" customWidth="1"/>
    <col min="6" max="7" width="8.7265625" customWidth="1"/>
  </cols>
  <sheetData>
    <row r="1" spans="1:13" x14ac:dyDescent="0.35">
      <c r="A1" s="1" t="s">
        <v>39</v>
      </c>
    </row>
    <row r="2" spans="1:13" x14ac:dyDescent="0.35">
      <c r="A2" s="1"/>
    </row>
    <row r="3" spans="1:13" x14ac:dyDescent="0.35">
      <c r="A3" t="s">
        <v>1</v>
      </c>
      <c r="E3" t="s">
        <v>2</v>
      </c>
      <c r="I3" t="s">
        <v>40</v>
      </c>
    </row>
    <row r="5" spans="1:13" x14ac:dyDescent="0.35">
      <c r="A5" s="2" t="s">
        <v>5</v>
      </c>
      <c r="B5" s="3" t="s">
        <v>6</v>
      </c>
      <c r="C5" s="3" t="s">
        <v>7</v>
      </c>
      <c r="E5" s="2" t="s">
        <v>5</v>
      </c>
      <c r="F5" s="3" t="s">
        <v>6</v>
      </c>
      <c r="G5" s="3" t="s">
        <v>7</v>
      </c>
      <c r="I5" s="2" t="s">
        <v>5</v>
      </c>
      <c r="J5" s="3" t="s">
        <v>6</v>
      </c>
      <c r="K5" s="3" t="s">
        <v>41</v>
      </c>
      <c r="L5" s="3" t="s">
        <v>42</v>
      </c>
      <c r="M5" s="3" t="s">
        <v>7</v>
      </c>
    </row>
    <row r="6" spans="1:13" x14ac:dyDescent="0.35">
      <c r="A6">
        <v>1</v>
      </c>
      <c r="B6" s="5">
        <v>14</v>
      </c>
      <c r="C6" s="6">
        <v>27</v>
      </c>
      <c r="E6">
        <v>1</v>
      </c>
      <c r="F6" s="5">
        <f>B6</f>
        <v>14</v>
      </c>
      <c r="G6" s="6">
        <f>C6</f>
        <v>27</v>
      </c>
      <c r="I6">
        <v>1</v>
      </c>
      <c r="J6" s="5">
        <f>F6</f>
        <v>14</v>
      </c>
      <c r="K6" s="13">
        <f>G6</f>
        <v>27</v>
      </c>
      <c r="L6" s="14"/>
      <c r="M6" s="15">
        <f>K6+L6</f>
        <v>27</v>
      </c>
    </row>
    <row r="7" spans="1:13" x14ac:dyDescent="0.35">
      <c r="A7">
        <f>A6+1</f>
        <v>2</v>
      </c>
      <c r="B7" s="7">
        <v>13</v>
      </c>
      <c r="C7" s="8">
        <v>29</v>
      </c>
      <c r="E7">
        <f>E6+1</f>
        <v>2</v>
      </c>
      <c r="F7" s="7">
        <f t="shared" ref="F7:G17" si="0">B7</f>
        <v>13</v>
      </c>
      <c r="G7" s="8">
        <f t="shared" si="0"/>
        <v>29</v>
      </c>
      <c r="I7">
        <f>I6+1</f>
        <v>2</v>
      </c>
      <c r="J7" s="7">
        <f t="shared" ref="J7:K17" si="1">F7</f>
        <v>13</v>
      </c>
      <c r="K7" s="2">
        <f t="shared" si="1"/>
        <v>29</v>
      </c>
      <c r="M7" s="16">
        <f t="shared" ref="M7:M17" si="2">K7+L7</f>
        <v>29</v>
      </c>
    </row>
    <row r="8" spans="1:13" x14ac:dyDescent="0.35">
      <c r="A8">
        <f t="shared" ref="A8:A17" si="3">A7+1</f>
        <v>3</v>
      </c>
      <c r="B8" s="7">
        <v>23</v>
      </c>
      <c r="C8" s="8">
        <v>49</v>
      </c>
      <c r="E8">
        <f t="shared" ref="E8:E17" si="4">E7+1</f>
        <v>3</v>
      </c>
      <c r="F8" s="7">
        <f t="shared" si="0"/>
        <v>23</v>
      </c>
      <c r="G8" s="8">
        <f t="shared" si="0"/>
        <v>49</v>
      </c>
      <c r="I8">
        <f t="shared" ref="I8:I17" si="5">I7+1</f>
        <v>3</v>
      </c>
      <c r="J8" s="7">
        <f t="shared" si="1"/>
        <v>23</v>
      </c>
      <c r="K8" s="2">
        <f t="shared" si="1"/>
        <v>49</v>
      </c>
      <c r="M8" s="16">
        <f t="shared" si="2"/>
        <v>49</v>
      </c>
    </row>
    <row r="9" spans="1:13" x14ac:dyDescent="0.35">
      <c r="A9">
        <f t="shared" si="3"/>
        <v>4</v>
      </c>
      <c r="B9" s="7">
        <v>19</v>
      </c>
      <c r="C9" s="8">
        <v>37</v>
      </c>
      <c r="E9">
        <f t="shared" si="4"/>
        <v>4</v>
      </c>
      <c r="F9" s="7">
        <f t="shared" si="0"/>
        <v>19</v>
      </c>
      <c r="G9" s="8">
        <f t="shared" si="0"/>
        <v>37</v>
      </c>
      <c r="I9">
        <f t="shared" si="5"/>
        <v>4</v>
      </c>
      <c r="J9" s="7">
        <f t="shared" si="1"/>
        <v>19</v>
      </c>
      <c r="K9" s="2">
        <f t="shared" si="1"/>
        <v>37</v>
      </c>
      <c r="M9" s="16">
        <f t="shared" si="2"/>
        <v>37</v>
      </c>
    </row>
    <row r="10" spans="1:13" x14ac:dyDescent="0.35">
      <c r="A10">
        <f t="shared" si="3"/>
        <v>5</v>
      </c>
      <c r="B10" s="7">
        <v>21</v>
      </c>
      <c r="C10" s="8">
        <v>31</v>
      </c>
      <c r="E10">
        <f t="shared" si="4"/>
        <v>5</v>
      </c>
      <c r="F10" s="7">
        <f t="shared" si="0"/>
        <v>21</v>
      </c>
      <c r="G10" s="8">
        <f t="shared" si="0"/>
        <v>31</v>
      </c>
      <c r="I10">
        <f t="shared" si="5"/>
        <v>5</v>
      </c>
      <c r="J10" s="7">
        <f t="shared" si="1"/>
        <v>21</v>
      </c>
      <c r="K10" s="2">
        <f t="shared" si="1"/>
        <v>31</v>
      </c>
      <c r="M10" s="16">
        <f t="shared" si="2"/>
        <v>31</v>
      </c>
    </row>
    <row r="11" spans="1:13" x14ac:dyDescent="0.35">
      <c r="A11">
        <f t="shared" si="3"/>
        <v>6</v>
      </c>
      <c r="B11" s="7">
        <v>25</v>
      </c>
      <c r="C11" s="8">
        <v>40</v>
      </c>
      <c r="E11">
        <f t="shared" si="4"/>
        <v>6</v>
      </c>
      <c r="F11" s="7">
        <f t="shared" si="0"/>
        <v>25</v>
      </c>
      <c r="G11" s="8">
        <f t="shared" si="0"/>
        <v>40</v>
      </c>
      <c r="I11">
        <f t="shared" si="5"/>
        <v>6</v>
      </c>
      <c r="J11" s="7">
        <f t="shared" si="1"/>
        <v>25</v>
      </c>
      <c r="K11" s="2">
        <f t="shared" si="1"/>
        <v>40</v>
      </c>
      <c r="M11" s="16">
        <f t="shared" si="2"/>
        <v>40</v>
      </c>
    </row>
    <row r="12" spans="1:13" x14ac:dyDescent="0.35">
      <c r="A12">
        <f t="shared" si="3"/>
        <v>7</v>
      </c>
      <c r="B12" s="7">
        <v>18</v>
      </c>
      <c r="C12" s="8">
        <v>35</v>
      </c>
      <c r="E12">
        <f t="shared" si="4"/>
        <v>7</v>
      </c>
      <c r="F12" s="7">
        <f t="shared" si="0"/>
        <v>18</v>
      </c>
      <c r="G12" s="8">
        <f t="shared" si="0"/>
        <v>35</v>
      </c>
      <c r="I12">
        <f t="shared" si="5"/>
        <v>7</v>
      </c>
      <c r="J12" s="7">
        <f t="shared" si="1"/>
        <v>18</v>
      </c>
      <c r="K12" s="2">
        <f t="shared" si="1"/>
        <v>35</v>
      </c>
      <c r="M12" s="16">
        <f t="shared" si="2"/>
        <v>35</v>
      </c>
    </row>
    <row r="13" spans="1:13" x14ac:dyDescent="0.35">
      <c r="A13">
        <f t="shared" si="3"/>
        <v>8</v>
      </c>
      <c r="B13" s="7">
        <v>22</v>
      </c>
      <c r="C13" s="8">
        <v>44</v>
      </c>
      <c r="E13">
        <f t="shared" si="4"/>
        <v>8</v>
      </c>
      <c r="F13" s="7">
        <f t="shared" si="0"/>
        <v>22</v>
      </c>
      <c r="G13" s="8" t="s">
        <v>16</v>
      </c>
      <c r="I13">
        <f t="shared" si="5"/>
        <v>8</v>
      </c>
      <c r="J13" s="7">
        <f t="shared" si="1"/>
        <v>22</v>
      </c>
      <c r="K13" s="2">
        <f t="array" ref="K13:K17">FORECAST(J13:J17,G6:G12,F6:F12)</f>
        <v>39.343825665859569</v>
      </c>
      <c r="L13" t="e">
        <f ca="1">NORMINV(RAND(),0,$K$21)</f>
        <v>#NAME?</v>
      </c>
      <c r="M13" s="16" t="e">
        <f t="shared" ca="1" si="2"/>
        <v>#NAME?</v>
      </c>
    </row>
    <row r="14" spans="1:13" x14ac:dyDescent="0.35">
      <c r="A14">
        <f t="shared" si="3"/>
        <v>9</v>
      </c>
      <c r="B14" s="7">
        <v>18</v>
      </c>
      <c r="C14" s="8">
        <v>32</v>
      </c>
      <c r="E14">
        <f t="shared" si="4"/>
        <v>9</v>
      </c>
      <c r="F14" s="7">
        <f t="shared" si="0"/>
        <v>18</v>
      </c>
      <c r="G14" s="8" t="s">
        <v>16</v>
      </c>
      <c r="I14">
        <f t="shared" si="5"/>
        <v>9</v>
      </c>
      <c r="J14" s="7">
        <f t="shared" si="1"/>
        <v>18</v>
      </c>
      <c r="K14" s="2">
        <v>34.123486682808718</v>
      </c>
      <c r="L14" t="e">
        <f ca="1">NORMINV(RAND(),0,$K$21)</f>
        <v>#NAME?</v>
      </c>
      <c r="M14" s="16" t="e">
        <f t="shared" ca="1" si="2"/>
        <v>#NAME?</v>
      </c>
    </row>
    <row r="15" spans="1:13" x14ac:dyDescent="0.35">
      <c r="A15">
        <f t="shared" si="3"/>
        <v>10</v>
      </c>
      <c r="B15" s="7">
        <v>28</v>
      </c>
      <c r="C15" s="8">
        <v>48</v>
      </c>
      <c r="E15">
        <f t="shared" si="4"/>
        <v>10</v>
      </c>
      <c r="F15" s="7">
        <f t="shared" si="0"/>
        <v>28</v>
      </c>
      <c r="G15" s="8" t="s">
        <v>16</v>
      </c>
      <c r="I15">
        <f t="shared" si="5"/>
        <v>10</v>
      </c>
      <c r="J15" s="7">
        <f t="shared" si="1"/>
        <v>28</v>
      </c>
      <c r="K15" s="2">
        <v>47.174334140435832</v>
      </c>
      <c r="L15" t="e">
        <f ca="1">NORMINV(RAND(),0,$K$21)</f>
        <v>#NAME?</v>
      </c>
      <c r="M15" s="16" t="e">
        <f t="shared" ca="1" si="2"/>
        <v>#NAME?</v>
      </c>
    </row>
    <row r="16" spans="1:13" x14ac:dyDescent="0.35">
      <c r="A16">
        <f t="shared" si="3"/>
        <v>11</v>
      </c>
      <c r="B16" s="7">
        <v>25</v>
      </c>
      <c r="C16" s="8">
        <v>43</v>
      </c>
      <c r="E16">
        <f t="shared" si="4"/>
        <v>11</v>
      </c>
      <c r="F16" s="7">
        <f t="shared" si="0"/>
        <v>25</v>
      </c>
      <c r="G16" s="8" t="s">
        <v>16</v>
      </c>
      <c r="I16">
        <f t="shared" si="5"/>
        <v>11</v>
      </c>
      <c r="J16" s="7">
        <f t="shared" si="1"/>
        <v>25</v>
      </c>
      <c r="K16" s="2">
        <v>43.259079903147708</v>
      </c>
      <c r="L16" t="e">
        <f ca="1">NORMINV(RAND(),0,$K$21)</f>
        <v>#NAME?</v>
      </c>
      <c r="M16" s="16" t="e">
        <f t="shared" ca="1" si="2"/>
        <v>#NAME?</v>
      </c>
    </row>
    <row r="17" spans="1:15" x14ac:dyDescent="0.35">
      <c r="A17">
        <f t="shared" si="3"/>
        <v>12</v>
      </c>
      <c r="B17" s="11">
        <v>17</v>
      </c>
      <c r="C17" s="12">
        <v>35</v>
      </c>
      <c r="E17">
        <f t="shared" si="4"/>
        <v>12</v>
      </c>
      <c r="F17" s="11">
        <f t="shared" si="0"/>
        <v>17</v>
      </c>
      <c r="G17" s="12" t="s">
        <v>16</v>
      </c>
      <c r="I17">
        <f t="shared" si="5"/>
        <v>12</v>
      </c>
      <c r="J17" s="11">
        <f t="shared" si="1"/>
        <v>17</v>
      </c>
      <c r="K17" s="17">
        <v>32.818401937046005</v>
      </c>
      <c r="L17" s="9" t="e">
        <f ca="1">NORMINV(RAND(),0,$K$21)</f>
        <v>#NAME?</v>
      </c>
      <c r="M17" s="18" t="e">
        <f t="shared" ca="1" si="2"/>
        <v>#NAME?</v>
      </c>
    </row>
    <row r="18" spans="1:15" x14ac:dyDescent="0.35">
      <c r="A18" s="2" t="s">
        <v>26</v>
      </c>
      <c r="B18">
        <f>AVERAGE(B6:B17)</f>
        <v>20.25</v>
      </c>
      <c r="C18">
        <f>AVERAGE(C6:C17)</f>
        <v>37.5</v>
      </c>
      <c r="E18" s="2" t="s">
        <v>26</v>
      </c>
      <c r="F18">
        <f>AVERAGE(F6:F17)</f>
        <v>20.25</v>
      </c>
      <c r="G18">
        <f>AVERAGE(G6:G17)</f>
        <v>35.428571428571431</v>
      </c>
      <c r="I18" s="2" t="s">
        <v>26</v>
      </c>
      <c r="J18">
        <f>AVERAGE(J6:J17)</f>
        <v>20.25</v>
      </c>
      <c r="K18">
        <f>AVERAGE(K6:K17)</f>
        <v>37.059927360774822</v>
      </c>
      <c r="M18" t="e">
        <f ca="1">AVERAGE(M6:M17)</f>
        <v>#NAME?</v>
      </c>
      <c r="O18" t="s">
        <v>43</v>
      </c>
    </row>
    <row r="19" spans="1:15" x14ac:dyDescent="0.35">
      <c r="A19" s="2" t="s">
        <v>32</v>
      </c>
      <c r="B19">
        <f>STDEV(B6:B17)</f>
        <v>4.575130400526108</v>
      </c>
      <c r="C19">
        <f>STDEV(C6:C17)</f>
        <v>7.3174759682184503</v>
      </c>
      <c r="E19" s="2" t="s">
        <v>32</v>
      </c>
      <c r="F19">
        <f>STDEV(F6:F17)</f>
        <v>4.575130400526108</v>
      </c>
      <c r="G19">
        <f>STDEV(G6:G17)</f>
        <v>7.5245629520290214</v>
      </c>
      <c r="I19" s="2" t="s">
        <v>32</v>
      </c>
      <c r="J19">
        <f>STDEV(J6:J17)</f>
        <v>4.575130400526108</v>
      </c>
      <c r="K19">
        <f>STDEV(K6:K17)</f>
        <v>6.9472275107570365</v>
      </c>
      <c r="M19" t="e">
        <f ca="1">STDEV(M6:M17)</f>
        <v>#NAME?</v>
      </c>
    </row>
    <row r="20" spans="1:15" x14ac:dyDescent="0.35">
      <c r="A20" s="2" t="s">
        <v>34</v>
      </c>
      <c r="B20">
        <f>CORREL(B6:B17,C6:C17)</f>
        <v>0.84586408258493195</v>
      </c>
      <c r="E20" s="2" t="s">
        <v>34</v>
      </c>
      <c r="F20">
        <f>CORREL(F6:F17,G6:G17)</f>
        <v>0.76917084121957169</v>
      </c>
      <c r="I20" s="2" t="s">
        <v>34</v>
      </c>
      <c r="K20">
        <f>CORREL(J6:J17,K6:K17)</f>
        <v>0.85946989448042677</v>
      </c>
      <c r="M20" t="e">
        <f ca="1">CORREL(J6:J17,M6:M17)</f>
        <v>#NAME?</v>
      </c>
    </row>
    <row r="21" spans="1:15" x14ac:dyDescent="0.35">
      <c r="I21" s="2" t="s">
        <v>44</v>
      </c>
      <c r="K21" t="e">
        <f ca="1">'Miss 1'!R9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Miss 1</vt:lpstr>
      <vt:lpstr>Miss 2</vt:lpstr>
      <vt:lpstr>Miss 3</vt:lpstr>
      <vt:lpstr>Miss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2023-01-02T19:26:38Z</dcterms:created>
  <dcterms:modified xsi:type="dcterms:W3CDTF">2023-01-02T19:31:04Z</dcterms:modified>
</cp:coreProperties>
</file>