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994D499-E006-49D6-ADF7-DAA6B6B90E1E}" xr6:coauthVersionLast="47" xr6:coauthVersionMax="47" xr10:uidLastSave="{00000000-0000-0000-0000-000000000000}"/>
  <bookViews>
    <workbookView xWindow="-110" yWindow="-110" windowWidth="19420" windowHeight="10300" xr2:uid="{A267FD13-4CBE-49AA-AE74-E86860E13599}"/>
  </bookViews>
  <sheets>
    <sheet name="Title" sheetId="2" r:id="rId1"/>
    <sheet name="Example" sheetId="1" r:id="rId2"/>
    <sheet name="Extr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3" l="1"/>
  <c r="W18" i="3" a="1"/>
  <c r="U18" i="3" a="1"/>
  <c r="U18" i="3" s="1"/>
  <c r="W16" i="3" a="1"/>
  <c r="W16" i="3" s="1"/>
  <c r="W15" i="3" a="1"/>
  <c r="W15" i="3" s="1"/>
  <c r="W14" i="3"/>
  <c r="W14" i="3" a="1"/>
  <c r="W9" i="3" a="1"/>
  <c r="W9" i="3" s="1"/>
  <c r="W8" i="3" a="1"/>
  <c r="W8" i="3" s="1"/>
  <c r="W7" i="3" a="1"/>
  <c r="W7" i="3" s="1"/>
  <c r="W6" i="3"/>
  <c r="W6" i="3" a="1"/>
  <c r="W5" i="3" a="1"/>
  <c r="W5" i="3" s="1"/>
  <c r="W18" i="1" a="1"/>
  <c r="W18" i="1" s="1"/>
  <c r="U18" i="1" a="1"/>
  <c r="U18" i="1" s="1"/>
  <c r="W16" i="1"/>
  <c r="W16" i="1" a="1"/>
  <c r="W15" i="1" a="1"/>
  <c r="W15" i="1" s="1"/>
  <c r="W14" i="1" a="1"/>
  <c r="W14" i="1" s="1"/>
  <c r="W9" i="1" a="1"/>
  <c r="W9" i="1" s="1"/>
  <c r="W8" i="1"/>
  <c r="W8" i="1" a="1"/>
  <c r="W7" i="1" a="1"/>
  <c r="W7" i="1" s="1"/>
  <c r="W6" i="1" a="1"/>
  <c r="W6" i="1" s="1"/>
  <c r="W5" i="1" a="1"/>
  <c r="W5" i="1" s="1"/>
  <c r="O10" i="3"/>
  <c r="I10" i="3"/>
  <c r="I9" i="3"/>
  <c r="O9" i="3" s="1"/>
  <c r="E15" i="3"/>
  <c r="D15" i="3"/>
  <c r="C15" i="3"/>
  <c r="B15" i="3"/>
  <c r="E14" i="3"/>
  <c r="K8" i="3" s="1"/>
  <c r="D14" i="3"/>
  <c r="J9" i="3" s="1"/>
  <c r="C14" i="3"/>
  <c r="B14" i="3"/>
  <c r="H8" i="3" s="1"/>
  <c r="K13" i="3"/>
  <c r="I13" i="3"/>
  <c r="H13" i="3"/>
  <c r="K12" i="3"/>
  <c r="I12" i="3"/>
  <c r="H12" i="3"/>
  <c r="K11" i="3"/>
  <c r="I11" i="3"/>
  <c r="H11" i="3"/>
  <c r="K10" i="3"/>
  <c r="H10" i="3"/>
  <c r="H9" i="3"/>
  <c r="U8" i="3"/>
  <c r="I8" i="3"/>
  <c r="I7" i="3"/>
  <c r="I6" i="3"/>
  <c r="H6" i="3"/>
  <c r="N16" i="1" a="1"/>
  <c r="N16" i="1"/>
  <c r="N7" i="1"/>
  <c r="O7" i="1"/>
  <c r="P7" i="1"/>
  <c r="Q7" i="1"/>
  <c r="N8" i="1"/>
  <c r="O8" i="1"/>
  <c r="P8" i="1"/>
  <c r="Q8" i="1"/>
  <c r="Q14" i="1" s="1"/>
  <c r="Q15" i="1" s="1"/>
  <c r="N9" i="1"/>
  <c r="O9" i="1"/>
  <c r="P9" i="1"/>
  <c r="Q9" i="1"/>
  <c r="N10" i="1"/>
  <c r="O10" i="1"/>
  <c r="P10" i="1"/>
  <c r="Q10" i="1"/>
  <c r="N11" i="1"/>
  <c r="O11" i="1"/>
  <c r="O16" i="1" s="1" a="1"/>
  <c r="O16" i="1" s="1"/>
  <c r="P11" i="1"/>
  <c r="Q11" i="1"/>
  <c r="N12" i="1"/>
  <c r="O12" i="1"/>
  <c r="P12" i="1"/>
  <c r="Q12" i="1"/>
  <c r="N13" i="1"/>
  <c r="O13" i="1"/>
  <c r="P13" i="1"/>
  <c r="Q13" i="1"/>
  <c r="O6" i="1"/>
  <c r="P6" i="1"/>
  <c r="Q6" i="1"/>
  <c r="N6" i="1"/>
  <c r="N14" i="1"/>
  <c r="N15" i="1" s="1"/>
  <c r="O14" i="1"/>
  <c r="O15" i="1" s="1"/>
  <c r="P14" i="1"/>
  <c r="P15" i="1" s="1"/>
  <c r="P16" i="1" a="1"/>
  <c r="P16" i="1" s="1"/>
  <c r="Q16" i="1" a="1"/>
  <c r="Q16" i="1" s="1"/>
  <c r="U8" i="1"/>
  <c r="C15" i="1"/>
  <c r="D15" i="1"/>
  <c r="E15" i="1"/>
  <c r="B15" i="1"/>
  <c r="C14" i="1"/>
  <c r="I10" i="1" s="1"/>
  <c r="D14" i="1"/>
  <c r="J13" i="1" s="1"/>
  <c r="E14" i="1"/>
  <c r="K12" i="1" s="1"/>
  <c r="B14" i="1"/>
  <c r="H13" i="1" s="1"/>
  <c r="J6" i="3" l="1"/>
  <c r="J7" i="3"/>
  <c r="J8" i="3"/>
  <c r="F15" i="3"/>
  <c r="J12" i="3"/>
  <c r="J11" i="3"/>
  <c r="J13" i="3"/>
  <c r="N11" i="3"/>
  <c r="K6" i="3"/>
  <c r="H7" i="3"/>
  <c r="K9" i="3"/>
  <c r="K7" i="3"/>
  <c r="R16" i="1"/>
  <c r="R14" i="1"/>
  <c r="R15" i="1"/>
  <c r="J11" i="1"/>
  <c r="I12" i="1"/>
  <c r="J8" i="1"/>
  <c r="I13" i="1"/>
  <c r="J7" i="1"/>
  <c r="I8" i="1"/>
  <c r="J10" i="1"/>
  <c r="F15" i="1"/>
  <c r="U5" i="1" s="1"/>
  <c r="K13" i="1"/>
  <c r="K6" i="1"/>
  <c r="H12" i="1"/>
  <c r="K10" i="1"/>
  <c r="H8" i="1"/>
  <c r="K8" i="1"/>
  <c r="J12" i="1"/>
  <c r="I6" i="1"/>
  <c r="J9" i="1"/>
  <c r="J6" i="1"/>
  <c r="H6" i="1"/>
  <c r="H10" i="1"/>
  <c r="H7" i="1"/>
  <c r="H9" i="1"/>
  <c r="H11" i="1"/>
  <c r="I7" i="1"/>
  <c r="I9" i="1"/>
  <c r="I11" i="1"/>
  <c r="K7" i="1"/>
  <c r="K9" i="1"/>
  <c r="K11" i="1"/>
  <c r="Q6" i="3" l="1"/>
  <c r="N12" i="3"/>
  <c r="Q11" i="3"/>
  <c r="Q8" i="3"/>
  <c r="P7" i="3"/>
  <c r="Q9" i="3"/>
  <c r="Q10" i="3"/>
  <c r="N10" i="3"/>
  <c r="N6" i="3"/>
  <c r="O6" i="3"/>
  <c r="O8" i="3"/>
  <c r="N13" i="3"/>
  <c r="N7" i="3"/>
  <c r="N9" i="3"/>
  <c r="P9" i="3"/>
  <c r="O13" i="3"/>
  <c r="O7" i="3"/>
  <c r="Q7" i="3"/>
  <c r="P12" i="3"/>
  <c r="Q12" i="3"/>
  <c r="P6" i="3"/>
  <c r="O12" i="3"/>
  <c r="P13" i="3"/>
  <c r="P11" i="3"/>
  <c r="N8" i="3"/>
  <c r="O11" i="3"/>
  <c r="Q13" i="3"/>
  <c r="P8" i="3"/>
  <c r="U6" i="1"/>
  <c r="U7" i="1" s="1"/>
  <c r="U9" i="1" s="1"/>
  <c r="Q14" i="3" l="1"/>
  <c r="Q15" i="3" s="1"/>
  <c r="Q16" i="3" a="1"/>
  <c r="Q16" i="3" s="1"/>
  <c r="P16" i="3" a="1"/>
  <c r="P16" i="3" s="1"/>
  <c r="P14" i="3"/>
  <c r="P15" i="3" s="1"/>
  <c r="O14" i="3"/>
  <c r="O15" i="3" s="1"/>
  <c r="O16" i="3" a="1"/>
  <c r="O16" i="3" s="1"/>
  <c r="N14" i="3"/>
  <c r="N16" i="3" a="1"/>
  <c r="N16" i="3" s="1"/>
  <c r="R16" i="3" l="1"/>
  <c r="N15" i="3"/>
  <c r="R15" i="3" s="1"/>
  <c r="R14" i="3"/>
  <c r="U5" i="3" s="1"/>
  <c r="U6" i="3" l="1"/>
  <c r="U7" i="3" s="1"/>
  <c r="U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<sst xmlns="http://schemas.openxmlformats.org/spreadsheetml/2006/main" count="66" uniqueCount="24">
  <si>
    <t>Method 1</t>
  </si>
  <si>
    <t>Method 2</t>
  </si>
  <si>
    <t>Method 3</t>
  </si>
  <si>
    <t>Method 4</t>
  </si>
  <si>
    <t>Deviation from mean</t>
  </si>
  <si>
    <t>Raw data</t>
  </si>
  <si>
    <t>mean</t>
  </si>
  <si>
    <t>count</t>
  </si>
  <si>
    <t>Total</t>
  </si>
  <si>
    <t>Conover Squared Ranks Test</t>
  </si>
  <si>
    <t>Real Statistics Using Excel</t>
  </si>
  <si>
    <t>Updated</t>
  </si>
  <si>
    <t>Copyright © 2013 - 2023 Charles Zaiontz</t>
  </si>
  <si>
    <t>Ranks</t>
  </si>
  <si>
    <t>Test</t>
  </si>
  <si>
    <t>s</t>
  </si>
  <si>
    <t>s^2/n</t>
  </si>
  <si>
    <t>r^4</t>
  </si>
  <si>
    <t>d-sq</t>
  </si>
  <si>
    <t>df</t>
  </si>
  <si>
    <t>p-value</t>
  </si>
  <si>
    <r>
      <t>(</t>
    </r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s)^2/n</t>
    </r>
  </si>
  <si>
    <t>formulas in column N</t>
  </si>
  <si>
    <t>χ2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</si>
</sst>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15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3" fillId="0" borderId="0" xfId="0" applyFon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3EDB-DB15-40CD-B8C1-022BE3E8E71F}">
  <sheetPr codeName="Sheet2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10</v>
      </c>
    </row>
    <row r="2" spans="1:2" x14ac:dyDescent="0.35">
      <c r="A2" t="s">
        <v>9</v>
      </c>
    </row>
    <row r="4" spans="1:2" x14ac:dyDescent="0.35">
      <c r="A4" t="s">
        <v>11</v>
      </c>
      <c r="B4" s="12">
        <v>44945</v>
      </c>
    </row>
    <row r="6" spans="1:2" x14ac:dyDescent="0.35">
      <c r="A6" s="1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BE7D-EBF1-4AAC-BD72-EE328837970E}">
  <sheetPr codeName="Sheet1"/>
  <dimension ref="A1:W18"/>
  <sheetViews>
    <sheetView workbookViewId="0"/>
  </sheetViews>
  <sheetFormatPr defaultRowHeight="14.5" x14ac:dyDescent="0.35"/>
  <cols>
    <col min="1" max="1" width="5.6328125" customWidth="1"/>
    <col min="7" max="7" width="3.6328125" customWidth="1"/>
    <col min="13" max="13" width="5.6328125" style="14" customWidth="1"/>
    <col min="14" max="14" width="8.7265625" customWidth="1"/>
    <col min="19" max="19" width="3.6328125" customWidth="1"/>
    <col min="22" max="22" width="2.7265625" customWidth="1"/>
    <col min="23" max="23" width="23.26953125" customWidth="1"/>
  </cols>
  <sheetData>
    <row r="1" spans="1:23" x14ac:dyDescent="0.35">
      <c r="A1" t="s">
        <v>9</v>
      </c>
    </row>
    <row r="3" spans="1:23" x14ac:dyDescent="0.35">
      <c r="A3" s="1"/>
      <c r="B3" t="s">
        <v>5</v>
      </c>
      <c r="H3" t="s">
        <v>4</v>
      </c>
      <c r="N3" t="s">
        <v>13</v>
      </c>
      <c r="T3" t="s">
        <v>14</v>
      </c>
    </row>
    <row r="5" spans="1:23" x14ac:dyDescent="0.35">
      <c r="B5" s="2" t="s">
        <v>0</v>
      </c>
      <c r="C5" s="2" t="s">
        <v>1</v>
      </c>
      <c r="D5" s="2" t="s">
        <v>2</v>
      </c>
      <c r="E5" s="2" t="s">
        <v>3</v>
      </c>
      <c r="F5" s="3" t="s">
        <v>8</v>
      </c>
      <c r="H5" s="3" t="s">
        <v>0</v>
      </c>
      <c r="I5" s="3" t="s">
        <v>1</v>
      </c>
      <c r="J5" s="3" t="s">
        <v>2</v>
      </c>
      <c r="K5" s="3" t="s">
        <v>3</v>
      </c>
      <c r="N5" s="3" t="s">
        <v>0</v>
      </c>
      <c r="O5" s="3" t="s">
        <v>1</v>
      </c>
      <c r="P5" s="3" t="s">
        <v>2</v>
      </c>
      <c r="Q5" s="3" t="s">
        <v>3</v>
      </c>
      <c r="R5" s="3" t="s">
        <v>8</v>
      </c>
      <c r="T5" s="21" t="s">
        <v>21</v>
      </c>
      <c r="U5" s="18">
        <f>R14^2/F15</f>
        <v>4088727.5703125</v>
      </c>
      <c r="V5" s="16"/>
      <c r="W5" t="e" cm="1">
        <f t="array" aca="1" ref="W5" ca="1">FTEXT(U5)</f>
        <v>#NAME?</v>
      </c>
    </row>
    <row r="6" spans="1:23" x14ac:dyDescent="0.35">
      <c r="B6" s="2">
        <v>51</v>
      </c>
      <c r="C6" s="2">
        <v>82</v>
      </c>
      <c r="D6" s="2">
        <v>79</v>
      </c>
      <c r="E6" s="2">
        <v>85</v>
      </c>
      <c r="F6" s="8"/>
      <c r="H6" s="9">
        <f>ABS(B6-B$14)</f>
        <v>9.375</v>
      </c>
      <c r="I6" s="9">
        <f t="shared" ref="I6:K13" si="0">ABS(C6-C$14)</f>
        <v>4.125</v>
      </c>
      <c r="J6" s="9">
        <f t="shared" si="0"/>
        <v>1</v>
      </c>
      <c r="K6" s="9">
        <f t="shared" si="0"/>
        <v>13.125</v>
      </c>
      <c r="N6" s="22">
        <f>_xlfn.RANK.AVG(H6,$H$6:$K$13,1)</f>
        <v>19</v>
      </c>
      <c r="O6" s="22">
        <f t="shared" ref="O6:Q6" si="1">_xlfn.RANK.AVG(I6,$H$6:$K$13,1)</f>
        <v>8</v>
      </c>
      <c r="P6" s="22">
        <f t="shared" si="1"/>
        <v>3</v>
      </c>
      <c r="Q6" s="22">
        <f t="shared" si="1"/>
        <v>22.5</v>
      </c>
      <c r="R6" s="8"/>
      <c r="T6" t="s">
        <v>18</v>
      </c>
      <c r="U6" s="19">
        <f>(R16-U5)/(F15-1)</f>
        <v>101719.67111895161</v>
      </c>
      <c r="V6" s="16"/>
      <c r="W6" t="e" cm="1">
        <f t="array" aca="1" ref="W6" ca="1">FTEXT(U6)</f>
        <v>#NAME?</v>
      </c>
    </row>
    <row r="7" spans="1:23" x14ac:dyDescent="0.35">
      <c r="B7" s="4">
        <v>87</v>
      </c>
      <c r="C7" s="4">
        <v>91</v>
      </c>
      <c r="D7" s="4">
        <v>84</v>
      </c>
      <c r="E7" s="4">
        <v>80</v>
      </c>
      <c r="F7" s="4"/>
      <c r="H7" s="9">
        <f t="shared" ref="H7:H13" si="2">ABS(B7-B$14)</f>
        <v>26.625</v>
      </c>
      <c r="I7" s="9">
        <f t="shared" si="0"/>
        <v>13.125</v>
      </c>
      <c r="J7" s="9">
        <f t="shared" si="0"/>
        <v>6</v>
      </c>
      <c r="K7" s="9">
        <f t="shared" si="0"/>
        <v>8.125</v>
      </c>
      <c r="N7" s="22">
        <f t="shared" ref="N7:N13" si="3">_xlfn.RANK.AVG(H7,$H$6:$K$13,1)</f>
        <v>32</v>
      </c>
      <c r="O7" s="22">
        <f t="shared" ref="O7:O13" si="4">_xlfn.RANK.AVG(I7,$H$6:$K$13,1)</f>
        <v>22.5</v>
      </c>
      <c r="P7" s="22">
        <f t="shared" ref="P7:P13" si="5">_xlfn.RANK.AVG(J7,$H$6:$K$13,1)</f>
        <v>12</v>
      </c>
      <c r="Q7" s="22">
        <f t="shared" ref="Q7:Q13" si="6">_xlfn.RANK.AVG(K7,$H$6:$K$13,1)</f>
        <v>17</v>
      </c>
      <c r="R7" s="8"/>
      <c r="T7" s="23" t="s">
        <v>23</v>
      </c>
      <c r="U7" s="19">
        <f>(R15-U5)/U6</f>
        <v>0.83154293075315422</v>
      </c>
      <c r="V7" s="16"/>
      <c r="W7" t="e" cm="1">
        <f t="array" aca="1" ref="W7" ca="1">FTEXT(U7)</f>
        <v>#NAME?</v>
      </c>
    </row>
    <row r="8" spans="1:23" x14ac:dyDescent="0.35">
      <c r="B8" s="4">
        <v>50</v>
      </c>
      <c r="C8" s="4">
        <v>92</v>
      </c>
      <c r="D8" s="4">
        <v>74</v>
      </c>
      <c r="E8" s="4">
        <v>65</v>
      </c>
      <c r="F8" s="4"/>
      <c r="H8" s="9">
        <f t="shared" si="2"/>
        <v>10.375</v>
      </c>
      <c r="I8" s="9">
        <f t="shared" si="0"/>
        <v>14.125</v>
      </c>
      <c r="J8" s="9">
        <f t="shared" si="0"/>
        <v>4</v>
      </c>
      <c r="K8" s="9">
        <f t="shared" si="0"/>
        <v>6.875</v>
      </c>
      <c r="N8" s="22">
        <f t="shared" si="3"/>
        <v>20</v>
      </c>
      <c r="O8" s="22">
        <f t="shared" si="4"/>
        <v>24</v>
      </c>
      <c r="P8" s="22">
        <f t="shared" si="5"/>
        <v>7</v>
      </c>
      <c r="Q8" s="22">
        <f t="shared" si="6"/>
        <v>14</v>
      </c>
      <c r="R8" s="4"/>
      <c r="T8" t="s">
        <v>19</v>
      </c>
      <c r="U8" s="19">
        <f>COUNTA(H5:K5)-1</f>
        <v>3</v>
      </c>
      <c r="V8" s="16"/>
      <c r="W8" t="e" cm="1">
        <f t="array" aca="1" ref="W8" ca="1">FTEXT(U8)</f>
        <v>#NAME?</v>
      </c>
    </row>
    <row r="9" spans="1:23" x14ac:dyDescent="0.35">
      <c r="B9" s="4">
        <v>48</v>
      </c>
      <c r="C9" s="4">
        <v>80</v>
      </c>
      <c r="D9" s="4">
        <v>98</v>
      </c>
      <c r="E9" s="4">
        <v>71</v>
      </c>
      <c r="F9" s="4"/>
      <c r="H9" s="9">
        <f t="shared" si="2"/>
        <v>12.375</v>
      </c>
      <c r="I9" s="9">
        <f t="shared" si="0"/>
        <v>2.125</v>
      </c>
      <c r="J9" s="9">
        <f t="shared" si="0"/>
        <v>20</v>
      </c>
      <c r="K9" s="9">
        <f t="shared" si="0"/>
        <v>0.875</v>
      </c>
      <c r="N9" s="22">
        <f t="shared" si="3"/>
        <v>21</v>
      </c>
      <c r="O9" s="22">
        <f t="shared" si="4"/>
        <v>5</v>
      </c>
      <c r="P9" s="22">
        <f t="shared" si="5"/>
        <v>27.5</v>
      </c>
      <c r="Q9" s="22">
        <f t="shared" si="6"/>
        <v>2</v>
      </c>
      <c r="R9" s="4"/>
      <c r="T9" t="s">
        <v>20</v>
      </c>
      <c r="U9" s="20">
        <f>_xlfn.CHISQ.DIST.RT(U7,U8)</f>
        <v>0.84190844768994144</v>
      </c>
      <c r="V9" s="16"/>
      <c r="W9" t="e" cm="1">
        <f t="array" aca="1" ref="W9" ca="1">FTEXT(U9)</f>
        <v>#NAME?</v>
      </c>
    </row>
    <row r="10" spans="1:23" x14ac:dyDescent="0.35">
      <c r="B10" s="4">
        <v>79</v>
      </c>
      <c r="C10" s="4">
        <v>52</v>
      </c>
      <c r="D10" s="4">
        <v>63</v>
      </c>
      <c r="E10" s="4">
        <v>67</v>
      </c>
      <c r="F10" s="4"/>
      <c r="H10" s="9">
        <f t="shared" si="2"/>
        <v>18.625</v>
      </c>
      <c r="I10" s="9">
        <f t="shared" si="0"/>
        <v>25.875</v>
      </c>
      <c r="J10" s="9">
        <f t="shared" si="0"/>
        <v>15</v>
      </c>
      <c r="K10" s="9">
        <f t="shared" si="0"/>
        <v>4.875</v>
      </c>
      <c r="N10" s="22">
        <f t="shared" si="3"/>
        <v>26</v>
      </c>
      <c r="O10" s="22">
        <f t="shared" si="4"/>
        <v>31</v>
      </c>
      <c r="P10" s="22">
        <f t="shared" si="5"/>
        <v>25</v>
      </c>
      <c r="Q10" s="22">
        <f t="shared" si="6"/>
        <v>9.5</v>
      </c>
      <c r="R10" s="4"/>
    </row>
    <row r="11" spans="1:23" x14ac:dyDescent="0.35">
      <c r="B11" s="4">
        <v>61</v>
      </c>
      <c r="C11" s="4">
        <v>79</v>
      </c>
      <c r="D11" s="4">
        <v>83</v>
      </c>
      <c r="E11" s="4">
        <v>51</v>
      </c>
      <c r="F11" s="4"/>
      <c r="H11" s="9">
        <f t="shared" si="2"/>
        <v>0.625</v>
      </c>
      <c r="I11" s="9">
        <f t="shared" si="0"/>
        <v>1.125</v>
      </c>
      <c r="J11" s="9">
        <f t="shared" si="0"/>
        <v>5</v>
      </c>
      <c r="K11" s="9">
        <f t="shared" si="0"/>
        <v>20.875</v>
      </c>
      <c r="N11" s="22">
        <f t="shared" si="3"/>
        <v>1</v>
      </c>
      <c r="O11" s="22">
        <f t="shared" si="4"/>
        <v>4</v>
      </c>
      <c r="P11" s="22">
        <f t="shared" si="5"/>
        <v>11</v>
      </c>
      <c r="Q11" s="22">
        <f t="shared" si="6"/>
        <v>29</v>
      </c>
      <c r="R11" s="4"/>
    </row>
    <row r="12" spans="1:23" x14ac:dyDescent="0.35">
      <c r="B12" s="4">
        <v>53</v>
      </c>
      <c r="C12" s="4">
        <v>73</v>
      </c>
      <c r="D12" s="4">
        <v>85</v>
      </c>
      <c r="E12" s="4">
        <v>63</v>
      </c>
      <c r="F12" s="4"/>
      <c r="H12" s="9">
        <f t="shared" si="2"/>
        <v>7.375</v>
      </c>
      <c r="I12" s="9">
        <f t="shared" si="0"/>
        <v>4.875</v>
      </c>
      <c r="J12" s="9">
        <f t="shared" si="0"/>
        <v>7</v>
      </c>
      <c r="K12" s="9">
        <f t="shared" si="0"/>
        <v>8.875</v>
      </c>
      <c r="N12" s="22">
        <f t="shared" si="3"/>
        <v>16</v>
      </c>
      <c r="O12" s="22">
        <f t="shared" si="4"/>
        <v>9.5</v>
      </c>
      <c r="P12" s="22">
        <f t="shared" si="5"/>
        <v>15</v>
      </c>
      <c r="Q12" s="22">
        <f t="shared" si="6"/>
        <v>18</v>
      </c>
      <c r="R12" s="4"/>
    </row>
    <row r="13" spans="1:23" x14ac:dyDescent="0.35">
      <c r="B13" s="5">
        <v>54</v>
      </c>
      <c r="C13" s="5">
        <v>74</v>
      </c>
      <c r="D13" s="5">
        <v>58</v>
      </c>
      <c r="E13" s="5">
        <v>93</v>
      </c>
      <c r="F13" s="5"/>
      <c r="H13" s="10">
        <f t="shared" si="2"/>
        <v>6.375</v>
      </c>
      <c r="I13" s="10">
        <f t="shared" si="0"/>
        <v>3.875</v>
      </c>
      <c r="J13" s="10">
        <f t="shared" si="0"/>
        <v>20</v>
      </c>
      <c r="K13" s="10">
        <f t="shared" si="0"/>
        <v>21.125</v>
      </c>
      <c r="N13" s="10">
        <f t="shared" si="3"/>
        <v>13</v>
      </c>
      <c r="O13" s="10">
        <f t="shared" si="4"/>
        <v>6</v>
      </c>
      <c r="P13" s="10">
        <f t="shared" si="5"/>
        <v>27.5</v>
      </c>
      <c r="Q13" s="10">
        <f t="shared" si="6"/>
        <v>30</v>
      </c>
      <c r="R13" s="5"/>
      <c r="W13" s="17" t="s">
        <v>22</v>
      </c>
    </row>
    <row r="14" spans="1:23" x14ac:dyDescent="0.35">
      <c r="A14" s="4" t="s">
        <v>6</v>
      </c>
      <c r="B14" s="4">
        <f>AVERAGE(B6:B13)</f>
        <v>60.375</v>
      </c>
      <c r="C14" s="4">
        <f t="shared" ref="C14:E14" si="7">AVERAGE(C6:C13)</f>
        <v>77.875</v>
      </c>
      <c r="D14" s="4">
        <f t="shared" si="7"/>
        <v>78</v>
      </c>
      <c r="E14" s="4">
        <f t="shared" si="7"/>
        <v>71.875</v>
      </c>
      <c r="F14" s="4"/>
      <c r="M14" s="14" t="s">
        <v>15</v>
      </c>
      <c r="N14" s="9">
        <f>SUMSQ(N6:N13)</f>
        <v>3328</v>
      </c>
      <c r="O14" s="9">
        <f t="shared" ref="O14:Q14" si="8">SUMSQ(O6:O13)</f>
        <v>2274.5</v>
      </c>
      <c r="P14" s="9">
        <f t="shared" si="8"/>
        <v>2685.5</v>
      </c>
      <c r="Q14" s="9">
        <f t="shared" si="8"/>
        <v>3150.5</v>
      </c>
      <c r="R14" s="22">
        <f>SUM(N14:Q14)</f>
        <v>11438.5</v>
      </c>
      <c r="W14" t="e" cm="1">
        <f t="array" aca="1" ref="W14" ca="1">FTEXT(N14)</f>
        <v>#NAME?</v>
      </c>
    </row>
    <row r="15" spans="1:23" x14ac:dyDescent="0.35">
      <c r="A15" s="7" t="s">
        <v>7</v>
      </c>
      <c r="B15" s="5">
        <f>COUNT(B6:B13)</f>
        <v>8</v>
      </c>
      <c r="C15" s="5">
        <f t="shared" ref="C15:E15" si="9">COUNT(C6:C13)</f>
        <v>8</v>
      </c>
      <c r="D15" s="5">
        <f t="shared" si="9"/>
        <v>8</v>
      </c>
      <c r="E15" s="5">
        <f t="shared" si="9"/>
        <v>8</v>
      </c>
      <c r="F15" s="5">
        <f>SUM(B15:E15)</f>
        <v>32</v>
      </c>
      <c r="H15" s="6"/>
      <c r="I15" s="11"/>
      <c r="M15" s="15" t="s">
        <v>16</v>
      </c>
      <c r="N15" s="22">
        <f>N14^2/B15</f>
        <v>1384448</v>
      </c>
      <c r="O15" s="22">
        <f t="shared" ref="O15:Q15" si="10">O14^2/C15</f>
        <v>646668.78125</v>
      </c>
      <c r="P15" s="22">
        <f t="shared" si="10"/>
        <v>901488.78125</v>
      </c>
      <c r="Q15" s="22">
        <f t="shared" si="10"/>
        <v>1240706.28125</v>
      </c>
      <c r="R15" s="22">
        <f>SUM(N15:Q15)</f>
        <v>4173311.84375</v>
      </c>
      <c r="W15" t="e" cm="1">
        <f t="array" aca="1" ref="W15" ca="1">FTEXT(N15)</f>
        <v>#NAME?</v>
      </c>
    </row>
    <row r="16" spans="1:23" x14ac:dyDescent="0.35">
      <c r="M16" s="14" t="s">
        <v>17</v>
      </c>
      <c r="N16" s="10" cm="1">
        <f t="array" ref="N16">SUMPRODUCT(N6:N13^4)</f>
        <v>2084452</v>
      </c>
      <c r="O16" s="10" cm="1">
        <f t="array" ref="O16">SUMPRODUCT(O6:O13^4)</f>
        <v>1526004.125</v>
      </c>
      <c r="P16" s="10" cm="1">
        <f t="array" ref="P16">SUMPRODUCT(P6:P13^4)</f>
        <v>1622937.125</v>
      </c>
      <c r="Q16" s="10" cm="1">
        <f t="array" ref="Q16">SUMPRODUCT(Q6:Q13^4)</f>
        <v>2008644.125</v>
      </c>
      <c r="R16" s="10">
        <f>SUM(N16:Q16)</f>
        <v>7242037.375</v>
      </c>
      <c r="W16" s="17" t="e" cm="1">
        <f t="array" aca="1" ref="W16" ca="1">FTEXT(N16)</f>
        <v>#NAME?</v>
      </c>
    </row>
    <row r="18" spans="20:23" x14ac:dyDescent="0.35">
      <c r="T18" t="s">
        <v>20</v>
      </c>
      <c r="U18" s="24" t="e" cm="1">
        <f t="array" aca="1" ref="U18" ca="1">CONTEST(B6:E13)</f>
        <v>#NAME?</v>
      </c>
      <c r="W18" t="e" cm="1">
        <f t="array" aca="1" ref="W18" ca="1">FTEXT(U18)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24AF-0C7D-4643-AE96-E71D057DB744}">
  <sheetPr codeName="Sheet3"/>
  <dimension ref="A1:W18"/>
  <sheetViews>
    <sheetView workbookViewId="0"/>
  </sheetViews>
  <sheetFormatPr defaultRowHeight="14.5" x14ac:dyDescent="0.35"/>
  <cols>
    <col min="1" max="1" width="5.6328125" customWidth="1"/>
    <col min="7" max="7" width="3.6328125" customWidth="1"/>
    <col min="13" max="13" width="5.6328125" style="14" customWidth="1"/>
    <col min="19" max="19" width="3.6328125" customWidth="1"/>
    <col min="22" max="22" width="2.7265625" customWidth="1"/>
    <col min="23" max="23" width="23.26953125" customWidth="1"/>
  </cols>
  <sheetData>
    <row r="1" spans="1:23" x14ac:dyDescent="0.35">
      <c r="A1" t="s">
        <v>9</v>
      </c>
    </row>
    <row r="3" spans="1:23" x14ac:dyDescent="0.35">
      <c r="A3" s="1"/>
      <c r="B3" t="s">
        <v>5</v>
      </c>
      <c r="H3" t="s">
        <v>4</v>
      </c>
      <c r="N3" t="s">
        <v>13</v>
      </c>
      <c r="T3" t="s">
        <v>14</v>
      </c>
    </row>
    <row r="5" spans="1:23" x14ac:dyDescent="0.35">
      <c r="B5" s="2" t="s">
        <v>0</v>
      </c>
      <c r="C5" s="2" t="s">
        <v>1</v>
      </c>
      <c r="D5" s="2" t="s">
        <v>2</v>
      </c>
      <c r="E5" s="2" t="s">
        <v>3</v>
      </c>
      <c r="F5" s="3" t="s">
        <v>8</v>
      </c>
      <c r="H5" s="3" t="s">
        <v>0</v>
      </c>
      <c r="I5" s="3" t="s">
        <v>1</v>
      </c>
      <c r="J5" s="3" t="s">
        <v>2</v>
      </c>
      <c r="K5" s="3" t="s">
        <v>3</v>
      </c>
      <c r="N5" s="3" t="s">
        <v>0</v>
      </c>
      <c r="O5" s="3" t="s">
        <v>1</v>
      </c>
      <c r="P5" s="3" t="s">
        <v>2</v>
      </c>
      <c r="Q5" s="3" t="s">
        <v>3</v>
      </c>
      <c r="R5" s="3" t="s">
        <v>8</v>
      </c>
      <c r="T5" s="21" t="s">
        <v>21</v>
      </c>
      <c r="U5" s="18">
        <f>R14^2/F15</f>
        <v>3499104.0322580645</v>
      </c>
      <c r="V5" s="16"/>
      <c r="W5" t="e" cm="1">
        <f t="array" aca="1" ref="W5" ca="1">FTEXT(U5)</f>
        <v>#NAME?</v>
      </c>
    </row>
    <row r="6" spans="1:23" x14ac:dyDescent="0.35">
      <c r="B6" s="2">
        <v>51</v>
      </c>
      <c r="C6" s="2">
        <v>82</v>
      </c>
      <c r="D6" s="2">
        <v>79</v>
      </c>
      <c r="E6" s="2">
        <v>85</v>
      </c>
      <c r="F6" s="8"/>
      <c r="H6" s="9">
        <f>ABS(B6-B$14)</f>
        <v>9.375</v>
      </c>
      <c r="I6" s="9">
        <f t="shared" ref="I6:K13" si="0">ABS(C6-C$14)</f>
        <v>4.125</v>
      </c>
      <c r="J6" s="9">
        <f t="shared" si="0"/>
        <v>1.1428571428571388</v>
      </c>
      <c r="K6" s="9">
        <f t="shared" si="0"/>
        <v>13.125</v>
      </c>
      <c r="N6" s="22">
        <f>_xlfn.RANK.AVG(H6,$H$6:$K$13,1)</f>
        <v>19</v>
      </c>
      <c r="O6" s="22">
        <f t="shared" ref="O6:Q13" si="1">_xlfn.RANK.AVG(I6,$H$6:$K$13,1)</f>
        <v>9</v>
      </c>
      <c r="P6" s="22">
        <f t="shared" si="1"/>
        <v>4</v>
      </c>
      <c r="Q6" s="22">
        <f t="shared" si="1"/>
        <v>22.5</v>
      </c>
      <c r="R6" s="8"/>
      <c r="T6" t="s">
        <v>18</v>
      </c>
      <c r="U6" s="19">
        <f>(R16-U5)/(F15-1)</f>
        <v>89883.340591397849</v>
      </c>
      <c r="V6" s="16"/>
      <c r="W6" t="e" cm="1">
        <f t="array" aca="1" ref="W6" ca="1">FTEXT(U6)</f>
        <v>#NAME?</v>
      </c>
    </row>
    <row r="7" spans="1:23" x14ac:dyDescent="0.35">
      <c r="B7" s="4">
        <v>87</v>
      </c>
      <c r="C7" s="4">
        <v>91</v>
      </c>
      <c r="D7" s="4">
        <v>84</v>
      </c>
      <c r="E7" s="4">
        <v>80</v>
      </c>
      <c r="F7" s="4"/>
      <c r="H7" s="9">
        <f t="shared" ref="H7:H13" si="2">ABS(B7-B$14)</f>
        <v>26.625</v>
      </c>
      <c r="I7" s="9">
        <f t="shared" si="0"/>
        <v>13.125</v>
      </c>
      <c r="J7" s="9">
        <f t="shared" si="0"/>
        <v>3.8571428571428612</v>
      </c>
      <c r="K7" s="9">
        <f t="shared" si="0"/>
        <v>8.125</v>
      </c>
      <c r="N7" s="22">
        <f t="shared" ref="N7:N13" si="3">_xlfn.RANK.AVG(H7,$H$6:$K$13,1)</f>
        <v>31</v>
      </c>
      <c r="O7" s="22">
        <f t="shared" si="1"/>
        <v>22.5</v>
      </c>
      <c r="P7" s="22">
        <f t="shared" si="1"/>
        <v>7</v>
      </c>
      <c r="Q7" s="22">
        <f t="shared" si="1"/>
        <v>17</v>
      </c>
      <c r="R7" s="8"/>
      <c r="T7" s="23" t="s">
        <v>23</v>
      </c>
      <c r="U7" s="19">
        <f>(R15-U5)/U6</f>
        <v>1.2767505181209262</v>
      </c>
      <c r="V7" s="16"/>
      <c r="W7" t="e" cm="1">
        <f t="array" aca="1" ref="W7" ca="1">FTEXT(U7)</f>
        <v>#NAME?</v>
      </c>
    </row>
    <row r="8" spans="1:23" x14ac:dyDescent="0.35">
      <c r="B8" s="4">
        <v>50</v>
      </c>
      <c r="C8" s="4">
        <v>92</v>
      </c>
      <c r="D8" s="4">
        <v>74</v>
      </c>
      <c r="E8" s="4">
        <v>65</v>
      </c>
      <c r="F8" s="4"/>
      <c r="H8" s="9">
        <f t="shared" si="2"/>
        <v>10.375</v>
      </c>
      <c r="I8" s="9">
        <f t="shared" si="0"/>
        <v>14.125</v>
      </c>
      <c r="J8" s="9">
        <f t="shared" si="0"/>
        <v>6.1428571428571388</v>
      </c>
      <c r="K8" s="9">
        <f t="shared" si="0"/>
        <v>6.875</v>
      </c>
      <c r="N8" s="22">
        <f t="shared" si="3"/>
        <v>20</v>
      </c>
      <c r="O8" s="22">
        <f t="shared" si="1"/>
        <v>24</v>
      </c>
      <c r="P8" s="22">
        <f t="shared" si="1"/>
        <v>13</v>
      </c>
      <c r="Q8" s="22">
        <f t="shared" si="1"/>
        <v>15</v>
      </c>
      <c r="R8" s="4"/>
      <c r="T8" t="s">
        <v>19</v>
      </c>
      <c r="U8" s="19">
        <f>COUNTA(H5:K5)-1</f>
        <v>3</v>
      </c>
      <c r="V8" s="16"/>
      <c r="W8" t="e" cm="1">
        <f t="array" aca="1" ref="W8" ca="1">FTEXT(U8)</f>
        <v>#NAME?</v>
      </c>
    </row>
    <row r="9" spans="1:23" x14ac:dyDescent="0.35">
      <c r="B9" s="4">
        <v>48</v>
      </c>
      <c r="C9" s="4">
        <v>80</v>
      </c>
      <c r="D9" s="4">
        <v>98</v>
      </c>
      <c r="E9" s="4">
        <v>71</v>
      </c>
      <c r="F9" s="4"/>
      <c r="H9" s="9">
        <f t="shared" si="2"/>
        <v>12.375</v>
      </c>
      <c r="I9" s="9">
        <f t="shared" si="0"/>
        <v>2.125</v>
      </c>
      <c r="J9" s="9">
        <f t="shared" si="0"/>
        <v>17.857142857142861</v>
      </c>
      <c r="K9" s="9">
        <f t="shared" si="0"/>
        <v>0.875</v>
      </c>
      <c r="N9" s="22">
        <f t="shared" si="3"/>
        <v>21</v>
      </c>
      <c r="O9" s="22">
        <f t="shared" si="1"/>
        <v>5</v>
      </c>
      <c r="P9" s="22">
        <f t="shared" si="1"/>
        <v>25</v>
      </c>
      <c r="Q9" s="22">
        <f t="shared" si="1"/>
        <v>2</v>
      </c>
      <c r="R9" s="4"/>
      <c r="T9" t="s">
        <v>20</v>
      </c>
      <c r="U9" s="20">
        <f>_xlfn.CHISQ.DIST.RT(U7,U8)</f>
        <v>0.7346611595413407</v>
      </c>
      <c r="V9" s="16"/>
      <c r="W9" t="e" cm="1">
        <f t="array" aca="1" ref="W9" ca="1">FTEXT(U9)</f>
        <v>#NAME?</v>
      </c>
    </row>
    <row r="10" spans="1:23" x14ac:dyDescent="0.35">
      <c r="B10" s="4">
        <v>79</v>
      </c>
      <c r="C10" s="4">
        <v>52</v>
      </c>
      <c r="D10" s="4"/>
      <c r="E10" s="4">
        <v>67</v>
      </c>
      <c r="F10" s="4"/>
      <c r="H10" s="9">
        <f t="shared" si="2"/>
        <v>18.625</v>
      </c>
      <c r="I10" s="9">
        <f t="shared" si="0"/>
        <v>25.875</v>
      </c>
      <c r="J10" s="9"/>
      <c r="K10" s="9">
        <f t="shared" si="0"/>
        <v>4.875</v>
      </c>
      <c r="N10" s="22">
        <f t="shared" si="3"/>
        <v>26</v>
      </c>
      <c r="O10" s="22">
        <f t="shared" si="1"/>
        <v>30</v>
      </c>
      <c r="P10" s="22"/>
      <c r="Q10" s="22">
        <f t="shared" si="1"/>
        <v>11.5</v>
      </c>
      <c r="R10" s="4"/>
    </row>
    <row r="11" spans="1:23" x14ac:dyDescent="0.35">
      <c r="B11" s="4">
        <v>61</v>
      </c>
      <c r="C11" s="4">
        <v>79</v>
      </c>
      <c r="D11" s="4">
        <v>83</v>
      </c>
      <c r="E11" s="4">
        <v>51</v>
      </c>
      <c r="F11" s="4"/>
      <c r="H11" s="9">
        <f t="shared" si="2"/>
        <v>0.625</v>
      </c>
      <c r="I11" s="9">
        <f t="shared" si="0"/>
        <v>1.125</v>
      </c>
      <c r="J11" s="9">
        <f t="shared" si="0"/>
        <v>2.8571428571428612</v>
      </c>
      <c r="K11" s="9">
        <f t="shared" si="0"/>
        <v>20.875</v>
      </c>
      <c r="N11" s="22">
        <f t="shared" si="3"/>
        <v>1</v>
      </c>
      <c r="O11" s="22">
        <f t="shared" si="1"/>
        <v>3</v>
      </c>
      <c r="P11" s="22">
        <f t="shared" si="1"/>
        <v>6</v>
      </c>
      <c r="Q11" s="22">
        <f t="shared" si="1"/>
        <v>27</v>
      </c>
      <c r="R11" s="4"/>
    </row>
    <row r="12" spans="1:23" x14ac:dyDescent="0.35">
      <c r="B12" s="4">
        <v>53</v>
      </c>
      <c r="C12" s="4">
        <v>73</v>
      </c>
      <c r="D12" s="4">
        <v>85</v>
      </c>
      <c r="E12" s="4">
        <v>63</v>
      </c>
      <c r="F12" s="4"/>
      <c r="H12" s="9">
        <f t="shared" si="2"/>
        <v>7.375</v>
      </c>
      <c r="I12" s="9">
        <f t="shared" si="0"/>
        <v>4.875</v>
      </c>
      <c r="J12" s="9">
        <f t="shared" si="0"/>
        <v>4.8571428571428612</v>
      </c>
      <c r="K12" s="9">
        <f t="shared" si="0"/>
        <v>8.875</v>
      </c>
      <c r="N12" s="22">
        <f t="shared" si="3"/>
        <v>16</v>
      </c>
      <c r="O12" s="22">
        <f t="shared" si="1"/>
        <v>11.5</v>
      </c>
      <c r="P12" s="22">
        <f t="shared" si="1"/>
        <v>10</v>
      </c>
      <c r="Q12" s="22">
        <f t="shared" si="1"/>
        <v>18</v>
      </c>
      <c r="R12" s="4"/>
    </row>
    <row r="13" spans="1:23" x14ac:dyDescent="0.35">
      <c r="B13" s="5">
        <v>54</v>
      </c>
      <c r="C13" s="5">
        <v>74</v>
      </c>
      <c r="D13" s="5">
        <v>58</v>
      </c>
      <c r="E13" s="5">
        <v>93</v>
      </c>
      <c r="F13" s="5"/>
      <c r="H13" s="10">
        <f t="shared" si="2"/>
        <v>6.375</v>
      </c>
      <c r="I13" s="10">
        <f t="shared" si="0"/>
        <v>3.875</v>
      </c>
      <c r="J13" s="10">
        <f t="shared" si="0"/>
        <v>22.142857142857139</v>
      </c>
      <c r="K13" s="10">
        <f t="shared" si="0"/>
        <v>21.125</v>
      </c>
      <c r="N13" s="10">
        <f t="shared" si="3"/>
        <v>14</v>
      </c>
      <c r="O13" s="10">
        <f t="shared" si="1"/>
        <v>8</v>
      </c>
      <c r="P13" s="10">
        <f t="shared" si="1"/>
        <v>29</v>
      </c>
      <c r="Q13" s="10">
        <f t="shared" si="1"/>
        <v>28</v>
      </c>
      <c r="R13" s="5"/>
      <c r="W13" s="17" t="s">
        <v>22</v>
      </c>
    </row>
    <row r="14" spans="1:23" x14ac:dyDescent="0.35">
      <c r="A14" s="4" t="s">
        <v>6</v>
      </c>
      <c r="B14" s="4">
        <f>AVERAGE(B6:B13)</f>
        <v>60.375</v>
      </c>
      <c r="C14" s="4">
        <f t="shared" ref="C14:E14" si="4">AVERAGE(C6:C13)</f>
        <v>77.875</v>
      </c>
      <c r="D14" s="4">
        <f t="shared" si="4"/>
        <v>80.142857142857139</v>
      </c>
      <c r="E14" s="4">
        <f t="shared" si="4"/>
        <v>71.875</v>
      </c>
      <c r="F14" s="4"/>
      <c r="M14" s="14" t="s">
        <v>15</v>
      </c>
      <c r="N14" s="9">
        <f>SUMSQ(N6:N13)</f>
        <v>3292</v>
      </c>
      <c r="O14" s="9">
        <f t="shared" ref="O14:Q14" si="5">SUMSQ(O6:O13)</f>
        <v>2293.5</v>
      </c>
      <c r="P14" s="9">
        <f t="shared" si="5"/>
        <v>1836</v>
      </c>
      <c r="Q14" s="9">
        <f t="shared" si="5"/>
        <v>2993.5</v>
      </c>
      <c r="R14" s="22">
        <f>SUM(N14:Q14)</f>
        <v>10415</v>
      </c>
      <c r="W14" t="e" cm="1">
        <f t="array" aca="1" ref="W14" ca="1">FTEXT(N14)</f>
        <v>#NAME?</v>
      </c>
    </row>
    <row r="15" spans="1:23" x14ac:dyDescent="0.35">
      <c r="A15" s="7" t="s">
        <v>7</v>
      </c>
      <c r="B15" s="5">
        <f>COUNT(B6:B13)</f>
        <v>8</v>
      </c>
      <c r="C15" s="5">
        <f t="shared" ref="C15:E15" si="6">COUNT(C6:C13)</f>
        <v>8</v>
      </c>
      <c r="D15" s="5">
        <f t="shared" si="6"/>
        <v>7</v>
      </c>
      <c r="E15" s="5">
        <f t="shared" si="6"/>
        <v>8</v>
      </c>
      <c r="F15" s="5">
        <f>SUM(B15:E15)</f>
        <v>31</v>
      </c>
      <c r="H15" s="6"/>
      <c r="I15" s="11"/>
      <c r="M15" s="15" t="s">
        <v>16</v>
      </c>
      <c r="N15" s="22">
        <f>N14^2/B15</f>
        <v>1354658</v>
      </c>
      <c r="O15" s="22">
        <f t="shared" ref="O15:Q15" si="7">O14^2/C15</f>
        <v>657517.78125</v>
      </c>
      <c r="P15" s="22">
        <f t="shared" si="7"/>
        <v>481556.57142857142</v>
      </c>
      <c r="Q15" s="22">
        <f t="shared" si="7"/>
        <v>1120130.28125</v>
      </c>
      <c r="R15" s="22">
        <f>SUM(N15:Q15)</f>
        <v>3613862.6339285714</v>
      </c>
      <c r="W15" t="e" cm="1">
        <f t="array" aca="1" ref="W15" ca="1">FTEXT(N15)</f>
        <v>#NAME?</v>
      </c>
    </row>
    <row r="16" spans="1:23" x14ac:dyDescent="0.35">
      <c r="M16" s="14" t="s">
        <v>17</v>
      </c>
      <c r="N16" s="10" cm="1">
        <f t="array" ref="N16">SUMPRODUCT(N6:N13^4)</f>
        <v>1969252</v>
      </c>
      <c r="O16" s="10" cm="1">
        <f t="array" ref="O16">SUMPRODUCT(O6:O13^4)</f>
        <v>1426918.125</v>
      </c>
      <c r="P16" s="10" cm="1">
        <f t="array" ref="P16">SUMPRODUCT(P6:P13^4)</f>
        <v>1140420</v>
      </c>
      <c r="Q16" s="10" cm="1">
        <f t="array" ref="Q16">SUMPRODUCT(Q6:Q13^4)</f>
        <v>1659014.125</v>
      </c>
      <c r="R16" s="10">
        <f>SUM(N16:Q16)</f>
        <v>6195604.25</v>
      </c>
      <c r="W16" s="17" t="e" cm="1">
        <f t="array" aca="1" ref="W16" ca="1">FTEXT(N16)</f>
        <v>#NAME?</v>
      </c>
    </row>
    <row r="18" spans="20:23" x14ac:dyDescent="0.35">
      <c r="T18" t="s">
        <v>20</v>
      </c>
      <c r="U18" s="24" t="e" cm="1">
        <f t="array" aca="1" ref="U18" ca="1">CONTEST(B6:E13)</f>
        <v>#NAME?</v>
      </c>
      <c r="W18" t="e" cm="1">
        <f t="array" aca="1" ref="W18" ca="1">FTEXT(U18)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2023-01-19T08:00:50Z</dcterms:created>
  <dcterms:modified xsi:type="dcterms:W3CDTF">2023-01-19T18:03:39Z</dcterms:modified>
</cp:coreProperties>
</file>