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E381D33-2837-4749-B49F-CDBE28BC034A}" xr6:coauthVersionLast="47" xr6:coauthVersionMax="47" xr10:uidLastSave="{00000000-0000-0000-0000-000000000000}"/>
  <bookViews>
    <workbookView xWindow="-110" yWindow="-110" windowWidth="19420" windowHeight="10300" xr2:uid="{B09DC886-E038-4CF7-8AED-1264197193A7}"/>
  </bookViews>
  <sheets>
    <sheet name="Title" sheetId="2" r:id="rId1"/>
    <sheet name="One-sample" sheetId="3" r:id="rId2"/>
    <sheet name="Two-samples" sheetId="1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9" i="3" a="1"/>
  <c r="D19" i="3" s="1"/>
  <c r="D18" i="3" a="1"/>
  <c r="D18" i="3" s="1"/>
  <c r="D17" i="3" a="1"/>
  <c r="D17" i="3" s="1"/>
  <c r="D16" i="3" a="1"/>
  <c r="D16" i="3" s="1"/>
  <c r="D15" i="3" a="1"/>
  <c r="D15" i="3" s="1"/>
  <c r="D14" i="3" a="1"/>
  <c r="D14" i="3" s="1"/>
  <c r="D13" i="3" a="1"/>
  <c r="D13" i="3" s="1"/>
  <c r="D12" i="3" a="1"/>
  <c r="D12" i="3" s="1"/>
  <c r="D11" i="3" a="1"/>
  <c r="D11" i="3" s="1"/>
  <c r="D10" i="3" a="1"/>
  <c r="D10" i="3" s="1"/>
  <c r="G14" i="3" l="1"/>
  <c r="B14" i="3"/>
  <c r="G13" i="3"/>
  <c r="G19" i="3" s="1"/>
  <c r="B13" i="3"/>
  <c r="B11" i="3" s="1"/>
  <c r="G11" i="3"/>
  <c r="B18" i="3" l="1"/>
  <c r="G18" i="3"/>
  <c r="B15" i="3"/>
  <c r="B16" i="3" s="1"/>
  <c r="B17" i="3"/>
  <c r="B19" i="3"/>
  <c r="G15" i="3"/>
  <c r="G16" i="3" s="1"/>
  <c r="G17" i="3"/>
  <c r="B18" i="1" l="1"/>
  <c r="B12" i="1"/>
  <c r="B13" i="1" s="1"/>
  <c r="B11" i="1"/>
  <c r="B17" i="1" s="1"/>
  <c r="B16" i="1" l="1"/>
  <c r="B14" i="1"/>
  <c r="B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<sst xmlns="http://schemas.openxmlformats.org/spreadsheetml/2006/main" count="49" uniqueCount="25">
  <si>
    <t>Two-sample Proportion Z-Test</t>
  </si>
  <si>
    <t>Sample size 1</t>
  </si>
  <si>
    <t># of Successes 1</t>
  </si>
  <si>
    <t>Sample size 2</t>
  </si>
  <si>
    <t># of Successes 2</t>
  </si>
  <si>
    <t>Tails</t>
  </si>
  <si>
    <t>Alpha</t>
  </si>
  <si>
    <t>difference</t>
  </si>
  <si>
    <t>est hyp</t>
  </si>
  <si>
    <t>s.e.</t>
  </si>
  <si>
    <t>z-stat</t>
  </si>
  <si>
    <t>p-value</t>
  </si>
  <si>
    <t>lower</t>
  </si>
  <si>
    <t>upper</t>
  </si>
  <si>
    <t>Cohen's h</t>
  </si>
  <si>
    <t>Real Statistics Using Excel</t>
  </si>
  <si>
    <t>Updated</t>
  </si>
  <si>
    <t>Copyright © 2013 - 2022 Charles Zaiontz</t>
  </si>
  <si>
    <t>Proportion Testing Analysis Tools</t>
  </si>
  <si>
    <t>One-sample Proportion Test</t>
  </si>
  <si>
    <t>Sample size</t>
  </si>
  <si>
    <t># of Successes</t>
  </si>
  <si>
    <t>Hyp Proportion</t>
  </si>
  <si>
    <t>binomial test</t>
  </si>
  <si>
    <t>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</si>
</sst>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0" borderId="0" xfId="0" applyNumberFormat="1"/>
    <xf numFmtId="0" fontId="1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029C-3629-42AD-A931-8E179F565DD8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15</v>
      </c>
    </row>
    <row r="2" spans="1:2" x14ac:dyDescent="0.35">
      <c r="A2" t="s">
        <v>18</v>
      </c>
    </row>
    <row r="4" spans="1:2" x14ac:dyDescent="0.35">
      <c r="A4" t="s">
        <v>16</v>
      </c>
      <c r="B4" s="4">
        <v>44901</v>
      </c>
    </row>
    <row r="6" spans="1:2" x14ac:dyDescent="0.35">
      <c r="A6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B787-6E32-438C-822E-1D1100BDD9F7}">
  <sheetPr codeName="Sheet2"/>
  <dimension ref="A2:G19"/>
  <sheetViews>
    <sheetView workbookViewId="0"/>
  </sheetViews>
  <sheetFormatPr defaultRowHeight="14.5" x14ac:dyDescent="0.35"/>
  <cols>
    <col min="1" max="1" width="14" customWidth="1"/>
    <col min="3" max="3" width="3.453125" customWidth="1"/>
    <col min="4" max="4" width="64.81640625" customWidth="1"/>
    <col min="6" max="6" width="15.453125" customWidth="1"/>
  </cols>
  <sheetData>
    <row r="2" spans="1:7" x14ac:dyDescent="0.35">
      <c r="A2" t="s">
        <v>19</v>
      </c>
      <c r="F2" t="s">
        <v>19</v>
      </c>
    </row>
    <row r="4" spans="1:7" x14ac:dyDescent="0.35">
      <c r="A4" t="s">
        <v>20</v>
      </c>
      <c r="B4" s="1">
        <v>50</v>
      </c>
      <c r="F4" t="s">
        <v>20</v>
      </c>
      <c r="G4" s="1">
        <v>50</v>
      </c>
    </row>
    <row r="5" spans="1:7" x14ac:dyDescent="0.35">
      <c r="A5" t="s">
        <v>21</v>
      </c>
      <c r="B5" s="2">
        <v>15</v>
      </c>
      <c r="F5" t="s">
        <v>21</v>
      </c>
      <c r="G5" s="2">
        <v>15</v>
      </c>
    </row>
    <row r="6" spans="1:7" x14ac:dyDescent="0.35">
      <c r="A6" t="s">
        <v>22</v>
      </c>
      <c r="B6" s="2">
        <v>0.5</v>
      </c>
      <c r="F6" t="s">
        <v>22</v>
      </c>
      <c r="G6" s="2">
        <v>0.5</v>
      </c>
    </row>
    <row r="7" spans="1:7" x14ac:dyDescent="0.35">
      <c r="A7" t="s">
        <v>5</v>
      </c>
      <c r="B7" s="2">
        <v>1</v>
      </c>
      <c r="F7" t="s">
        <v>5</v>
      </c>
      <c r="G7" s="2">
        <v>2</v>
      </c>
    </row>
    <row r="8" spans="1:7" x14ac:dyDescent="0.35">
      <c r="A8" t="s">
        <v>6</v>
      </c>
      <c r="B8" s="3">
        <v>0.05</v>
      </c>
      <c r="F8" t="s">
        <v>6</v>
      </c>
      <c r="G8" s="3">
        <v>0.05</v>
      </c>
    </row>
    <row r="10" spans="1:7" x14ac:dyDescent="0.35">
      <c r="A10" t="s">
        <v>23</v>
      </c>
      <c r="D10" t="e" cm="1">
        <f t="array" aca="1" ref="D10" ca="1">FTEXT(B10)</f>
        <v>#NAME?</v>
      </c>
      <c r="F10" t="s">
        <v>23</v>
      </c>
    </row>
    <row r="11" spans="1:7" x14ac:dyDescent="0.35">
      <c r="A11" t="s">
        <v>11</v>
      </c>
      <c r="B11" s="6">
        <f>B7*IF(B13&lt;B6,_xlfn.BINOM.DIST(B5,B4,B6,TRUE),1-_xlfn.BINOM.DIST(B5-1,B4,B6,TRUE))</f>
        <v>3.3002239834054618E-3</v>
      </c>
      <c r="D11" t="e" cm="1">
        <f t="array" aca="1" ref="D11" ca="1">FTEXT(B11)</f>
        <v>#NAME?</v>
      </c>
      <c r="F11" t="s">
        <v>11</v>
      </c>
      <c r="G11" s="6">
        <f>G7*IF(G13&lt;G6,_xlfn.BINOM.DIST(G5,G4,G6,TRUE),1-_xlfn.BINOM.DIST(G5-1,G4,G6,TRUE))</f>
        <v>6.6004479668109236E-3</v>
      </c>
    </row>
    <row r="12" spans="1:7" x14ac:dyDescent="0.35">
      <c r="D12" t="e" cm="1">
        <f t="array" aca="1" ref="D12" ca="1">FTEXT(B12)</f>
        <v>#NAME?</v>
      </c>
    </row>
    <row r="13" spans="1:7" x14ac:dyDescent="0.35">
      <c r="A13" t="s">
        <v>24</v>
      </c>
      <c r="B13" s="1">
        <f>B5/B4</f>
        <v>0.3</v>
      </c>
      <c r="D13" t="e" cm="1">
        <f t="array" aca="1" ref="D13" ca="1">FTEXT(B13)</f>
        <v>#NAME?</v>
      </c>
      <c r="F13" t="s">
        <v>24</v>
      </c>
      <c r="G13" s="1">
        <f>G5/G4</f>
        <v>0.3</v>
      </c>
    </row>
    <row r="14" spans="1:7" x14ac:dyDescent="0.35">
      <c r="A14" t="s">
        <v>9</v>
      </c>
      <c r="B14" s="2">
        <f>SQRT(B6*(1-B6)/B4)</f>
        <v>7.0710678118654752E-2</v>
      </c>
      <c r="D14" t="e" cm="1">
        <f t="array" aca="1" ref="D14" ca="1">FTEXT(B14)</f>
        <v>#NAME?</v>
      </c>
      <c r="F14" t="s">
        <v>9</v>
      </c>
      <c r="G14" s="2">
        <f>SQRT(G6*(1-G6)/G4)</f>
        <v>7.0710678118654752E-2</v>
      </c>
    </row>
    <row r="15" spans="1:7" x14ac:dyDescent="0.35">
      <c r="A15" t="s">
        <v>10</v>
      </c>
      <c r="B15" s="2">
        <f>(B13-B6)/B14</f>
        <v>-2.8284271247461903</v>
      </c>
      <c r="D15" t="e" cm="1">
        <f t="array" aca="1" ref="D15" ca="1">FTEXT(B15)</f>
        <v>#NAME?</v>
      </c>
      <c r="F15" t="s">
        <v>10</v>
      </c>
      <c r="G15" s="2">
        <f>(G13-G6)/G14</f>
        <v>-2.8284271247461903</v>
      </c>
    </row>
    <row r="16" spans="1:7" x14ac:dyDescent="0.35">
      <c r="A16" t="s">
        <v>11</v>
      </c>
      <c r="B16" s="2">
        <f>B7*_xlfn.NORM.S.DIST(-ABS(B15),TRUE)</f>
        <v>2.3388674905236283E-3</v>
      </c>
      <c r="D16" t="e" cm="1">
        <f t="array" aca="1" ref="D16" ca="1">FTEXT(B16)</f>
        <v>#NAME?</v>
      </c>
      <c r="F16" t="s">
        <v>11</v>
      </c>
      <c r="G16" s="2">
        <f>G7*_xlfn.NORM.S.DIST(-ABS(G15),TRUE)</f>
        <v>4.6777349810472567E-3</v>
      </c>
    </row>
    <row r="17" spans="1:7" x14ac:dyDescent="0.35">
      <c r="A17" t="s">
        <v>12</v>
      </c>
      <c r="B17" s="2">
        <f>B13-B14*_xlfn.NORM.S.INV(1-B8/B7)</f>
        <v>0.18369128463233267</v>
      </c>
      <c r="D17" t="e" cm="1">
        <f t="array" aca="1" ref="D17" ca="1">FTEXT(B17)</f>
        <v>#NAME?</v>
      </c>
      <c r="F17" t="s">
        <v>12</v>
      </c>
      <c r="G17" s="2">
        <f>G13-G14*_xlfn.NORM.S.INV(1-G8/G7)</f>
        <v>0.16140961756503225</v>
      </c>
    </row>
    <row r="18" spans="1:7" x14ac:dyDescent="0.35">
      <c r="A18" t="s">
        <v>13</v>
      </c>
      <c r="B18" s="2">
        <f>B13+B14*_xlfn.NORM.S.INV(1-B8/B7)</f>
        <v>0.41630871536766734</v>
      </c>
      <c r="D18" t="e" cm="1">
        <f t="array" aca="1" ref="D18" ca="1">FTEXT(B18)</f>
        <v>#NAME?</v>
      </c>
      <c r="F18" t="s">
        <v>13</v>
      </c>
      <c r="G18" s="2">
        <f>G13+G14*_xlfn.NORM.S.INV(1-G8/G7)</f>
        <v>0.43859038243496773</v>
      </c>
    </row>
    <row r="19" spans="1:7" x14ac:dyDescent="0.35">
      <c r="A19" t="s">
        <v>14</v>
      </c>
      <c r="B19" s="3">
        <f>ABS(2*ASIN(SQRT(B13))-2*ASIN(SQRT(B6)))</f>
        <v>0.41151684606748828</v>
      </c>
      <c r="D19" t="e" cm="1">
        <f t="array" aca="1" ref="D19" ca="1">FTEXT(B19)</f>
        <v>#NAME?</v>
      </c>
      <c r="F19" t="s">
        <v>14</v>
      </c>
      <c r="G19" s="3">
        <f>ABS(2*ASIN(SQRT(G13))-2*ASIN(SQRT(G6)))</f>
        <v>0.41151684606748828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9158-0D69-49D5-8A84-2CDB379D7EC4}">
  <sheetPr codeName="Sheet3"/>
  <dimension ref="A2:D18"/>
  <sheetViews>
    <sheetView workbookViewId="0"/>
  </sheetViews>
  <sheetFormatPr defaultRowHeight="14.5" x14ac:dyDescent="0.35"/>
  <cols>
    <col min="1" max="1" width="14.36328125" customWidth="1"/>
    <col min="3" max="3" width="2.81640625" customWidth="1"/>
    <col min="4" max="4" width="42.6328125" customWidth="1"/>
  </cols>
  <sheetData>
    <row r="2" spans="1:4" x14ac:dyDescent="0.35">
      <c r="A2" t="s">
        <v>0</v>
      </c>
    </row>
    <row r="4" spans="1:4" x14ac:dyDescent="0.35">
      <c r="A4" t="s">
        <v>1</v>
      </c>
      <c r="B4" s="1">
        <v>100</v>
      </c>
    </row>
    <row r="5" spans="1:4" x14ac:dyDescent="0.35">
      <c r="A5" t="s">
        <v>2</v>
      </c>
      <c r="B5" s="2">
        <v>50</v>
      </c>
    </row>
    <row r="6" spans="1:4" x14ac:dyDescent="0.35">
      <c r="A6" t="s">
        <v>3</v>
      </c>
      <c r="B6" s="2">
        <v>100</v>
      </c>
    </row>
    <row r="7" spans="1:4" x14ac:dyDescent="0.35">
      <c r="A7" t="s">
        <v>4</v>
      </c>
      <c r="B7" s="2">
        <v>60</v>
      </c>
    </row>
    <row r="8" spans="1:4" x14ac:dyDescent="0.35">
      <c r="A8" t="s">
        <v>5</v>
      </c>
      <c r="B8" s="2">
        <v>2</v>
      </c>
    </row>
    <row r="9" spans="1:4" x14ac:dyDescent="0.35">
      <c r="A9" t="s">
        <v>6</v>
      </c>
      <c r="B9" s="3">
        <v>0.05</v>
      </c>
    </row>
    <row r="11" spans="1:4" x14ac:dyDescent="0.35">
      <c r="A11" t="s">
        <v>7</v>
      </c>
      <c r="B11" s="1">
        <f>ABS(B5/B4-B7/B6)</f>
        <v>9.9999999999999978E-2</v>
      </c>
      <c r="D11" t="e" cm="1">
        <f t="array" aca="1" ref="D11" ca="1">FTEXT(B11)</f>
        <v>#NAME?</v>
      </c>
    </row>
    <row r="12" spans="1:4" x14ac:dyDescent="0.35">
      <c r="A12" t="s">
        <v>8</v>
      </c>
      <c r="B12" s="2">
        <f>(B5+B7)/(B4+B6)</f>
        <v>0.55000000000000004</v>
      </c>
      <c r="D12" t="e" cm="1">
        <f t="array" aca="1" ref="D12" ca="1">FTEXT(B12)</f>
        <v>#NAME?</v>
      </c>
    </row>
    <row r="13" spans="1:4" x14ac:dyDescent="0.35">
      <c r="A13" t="s">
        <v>9</v>
      </c>
      <c r="B13" s="2">
        <f>SQRT(B12*(1-B12)*(1/B4+1/B6))</f>
        <v>7.0356236397351446E-2</v>
      </c>
      <c r="D13" t="e" cm="1">
        <f t="array" aca="1" ref="D13" ca="1">FTEXT(B13)</f>
        <v>#NAME?</v>
      </c>
    </row>
    <row r="14" spans="1:4" x14ac:dyDescent="0.35">
      <c r="A14" t="s">
        <v>10</v>
      </c>
      <c r="B14" s="2">
        <f>B11/B13</f>
        <v>1.4213381090374024</v>
      </c>
      <c r="D14" t="e" cm="1">
        <f t="array" aca="1" ref="D14" ca="1">FTEXT(B14)</f>
        <v>#NAME?</v>
      </c>
    </row>
    <row r="15" spans="1:4" x14ac:dyDescent="0.35">
      <c r="A15" t="s">
        <v>11</v>
      </c>
      <c r="B15" s="2">
        <f>B8*_xlfn.NORM.S.DIST(-ABS(B14),TRUE)</f>
        <v>0.15521848968468413</v>
      </c>
      <c r="D15" t="e" cm="1">
        <f t="array" aca="1" ref="D15" ca="1">FTEXT(B15)</f>
        <v>#NAME?</v>
      </c>
    </row>
    <row r="16" spans="1:4" x14ac:dyDescent="0.35">
      <c r="A16" t="s">
        <v>12</v>
      </c>
      <c r="B16" s="2">
        <f>B11-B13*_xlfn.NORM.S.INV(1-B9/B8)</f>
        <v>-3.7895689426594908E-2</v>
      </c>
      <c r="D16" t="e" cm="1">
        <f t="array" aca="1" ref="D16" ca="1">FTEXT(B16)</f>
        <v>#NAME?</v>
      </c>
    </row>
    <row r="17" spans="1:4" x14ac:dyDescent="0.35">
      <c r="A17" t="s">
        <v>13</v>
      </c>
      <c r="B17" s="2">
        <f>B11+B13*_xlfn.NORM.S.INV(1-B9/B8)</f>
        <v>0.23789568942659486</v>
      </c>
      <c r="D17" t="e" cm="1">
        <f t="array" aca="1" ref="D17" ca="1">FTEXT(B17)</f>
        <v>#NAME?</v>
      </c>
    </row>
    <row r="18" spans="1:4" x14ac:dyDescent="0.35">
      <c r="A18" t="s">
        <v>14</v>
      </c>
      <c r="B18" s="3">
        <f>ABS(2*ASIN(SQRT(B5/B4))-2*ASIN(SQRT(B7/B6)))</f>
        <v>0.20135792079033066</v>
      </c>
      <c r="D18" t="e" cm="1">
        <f t="array" aca="1" ref="D18" ca="1">FTEXT(B18)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One-sample</vt:lpstr>
      <vt:lpstr>Two-samples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2022-12-06T12:13:05Z</dcterms:created>
  <dcterms:modified xsi:type="dcterms:W3CDTF">2022-12-07T07:11:30Z</dcterms:modified>
</cp:coreProperties>
</file>