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94364C13-5F11-4053-B27E-3C5AFC7852FA}" xr6:coauthVersionLast="47" xr6:coauthVersionMax="47" xr10:uidLastSave="{00000000-0000-0000-0000-000000000000}"/>
  <bookViews>
    <workbookView xWindow="-110" yWindow="-110" windowWidth="19420" windowHeight="10300" activeTab="1" xr2:uid="{03267F99-DCC5-4722-92A3-B7C5303BCB3F}"/>
  </bookViews>
  <sheets>
    <sheet name="Title" sheetId="2" r:id="rId1"/>
    <sheet name="Grubbs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1" i="1"/>
  <c r="I10" i="1"/>
  <c r="I9" i="1"/>
  <c r="N7" i="1"/>
  <c r="N9" i="1" s="1"/>
  <c r="D7" i="1"/>
  <c r="D9" i="1" s="1"/>
  <c r="N6" i="1"/>
  <c r="I6" i="1"/>
  <c r="D6" i="1"/>
  <c r="P5" i="1" a="1"/>
  <c r="Q8" i="1" s="1"/>
  <c r="I4" i="1"/>
  <c r="I3" i="1"/>
  <c r="G10" i="1"/>
  <c r="G9" i="1"/>
  <c r="G5" i="1"/>
  <c r="G6" i="1" s="1"/>
  <c r="G4" i="1"/>
  <c r="G3" i="1"/>
  <c r="Q6" i="1" l="1"/>
  <c r="P5" i="1"/>
  <c r="Q5" i="1"/>
  <c r="P6" i="1"/>
  <c r="P7" i="1"/>
  <c r="Q7" i="1"/>
  <c r="P8" i="1"/>
  <c r="G11" i="1"/>
  <c r="G12" i="1" s="1"/>
  <c r="G13" i="1" s="1"/>
  <c r="G14" i="1" s="1"/>
</calcChain>
</file>

<file path=xl/sharedStrings.xml><?xml version="1.0" encoding="utf-8"?>
<sst xmlns="http://schemas.openxmlformats.org/spreadsheetml/2006/main" count="31" uniqueCount="24">
  <si>
    <t>Grubbs Test</t>
  </si>
  <si>
    <t>Shapiro-Wilk Test</t>
  </si>
  <si>
    <t>min</t>
  </si>
  <si>
    <t>GRUBBS formula</t>
  </si>
  <si>
    <t>mean</t>
  </si>
  <si>
    <t>Group 1</t>
  </si>
  <si>
    <t>stdev</t>
  </si>
  <si>
    <t>=STDEV.S(A4:A14)</t>
  </si>
  <si>
    <t>W</t>
  </si>
  <si>
    <t>G</t>
  </si>
  <si>
    <t>p-value</t>
  </si>
  <si>
    <t>alpha</t>
  </si>
  <si>
    <t>normal</t>
  </si>
  <si>
    <t>size</t>
  </si>
  <si>
    <t>sig value</t>
  </si>
  <si>
    <t>df</t>
  </si>
  <si>
    <t>t-crit</t>
  </si>
  <si>
    <t>=T.INV(1-G10,G11)</t>
  </si>
  <si>
    <t>G-crit</t>
  </si>
  <si>
    <t>sig</t>
  </si>
  <si>
    <t>Real Statistics Using Excel</t>
  </si>
  <si>
    <t>Updated</t>
  </si>
  <si>
    <t>Copyright © 2013 - 2022 Charles Zaiontz</t>
  </si>
  <si>
    <t>Grubbs'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</si>
</sst>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quotePrefix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C318-E27C-4E22-BA0A-BFF307361818}">
  <dimension ref="A1:B6"/>
  <sheetViews>
    <sheetView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16">
        <v>44916</v>
      </c>
    </row>
    <row r="6" spans="1:2" x14ac:dyDescent="0.35">
      <c r="A6" s="17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7AAA-63EE-4B7F-BD9B-E55181132511}">
  <dimension ref="A1:Q14"/>
  <sheetViews>
    <sheetView tabSelected="1" zoomScaleNormal="100" workbookViewId="0"/>
  </sheetViews>
  <sheetFormatPr defaultRowHeight="14.5" x14ac:dyDescent="0.35"/>
  <cols>
    <col min="2" max="2" width="4.81640625" customWidth="1"/>
    <col min="3" max="4" width="9.1796875" customWidth="1"/>
    <col min="8" max="8" width="3.26953125" customWidth="1"/>
    <col min="9" max="9" width="32.7265625" customWidth="1"/>
    <col min="12" max="12" width="5" customWidth="1"/>
  </cols>
  <sheetData>
    <row r="1" spans="1:17" x14ac:dyDescent="0.35">
      <c r="A1" s="1" t="s">
        <v>0</v>
      </c>
    </row>
    <row r="3" spans="1:17" x14ac:dyDescent="0.35">
      <c r="C3" t="s">
        <v>1</v>
      </c>
      <c r="F3" t="s">
        <v>2</v>
      </c>
      <c r="G3" s="2">
        <f>MIN(A4:A14)</f>
        <v>3</v>
      </c>
      <c r="I3" t="e">
        <f ca="1">FTEXT(G3)</f>
        <v>#NAME?</v>
      </c>
      <c r="M3" t="s">
        <v>1</v>
      </c>
      <c r="P3" t="s">
        <v>3</v>
      </c>
    </row>
    <row r="4" spans="1:17" x14ac:dyDescent="0.35">
      <c r="A4" s="3">
        <v>145</v>
      </c>
      <c r="F4" t="s">
        <v>4</v>
      </c>
      <c r="G4" s="4">
        <f>AVERAGE(A4:A14)</f>
        <v>148.90909090909091</v>
      </c>
      <c r="I4" t="e">
        <f ca="1">FTEXT(G4)</f>
        <v>#NAME?</v>
      </c>
      <c r="K4" s="5">
        <v>145</v>
      </c>
    </row>
    <row r="5" spans="1:17" x14ac:dyDescent="0.35">
      <c r="A5" s="6">
        <v>125</v>
      </c>
      <c r="C5" s="7"/>
      <c r="D5" s="7" t="s">
        <v>5</v>
      </c>
      <c r="F5" t="s">
        <v>6</v>
      </c>
      <c r="G5" s="4">
        <f>STDEV(A4:A14)</f>
        <v>57.810820000160085</v>
      </c>
      <c r="I5" s="8" t="s">
        <v>7</v>
      </c>
      <c r="K5" s="9">
        <v>125</v>
      </c>
      <c r="M5" s="7"/>
      <c r="N5" s="7" t="s">
        <v>5</v>
      </c>
      <c r="P5" t="e">
        <f t="array" aca="1" ref="P5:Q8" ca="1">GRUBBS(A4:A14,TRUE)</f>
        <v>#NAME?</v>
      </c>
      <c r="Q5" s="2" t="e">
        <f ca="1"/>
        <v>#NAME?</v>
      </c>
    </row>
    <row r="6" spans="1:17" x14ac:dyDescent="0.35">
      <c r="A6" s="6">
        <v>190</v>
      </c>
      <c r="C6" t="s">
        <v>8</v>
      </c>
      <c r="D6" t="e">
        <f ca="1">SHAPIRO(A4:A14)</f>
        <v>#NAME?</v>
      </c>
      <c r="F6" t="s">
        <v>9</v>
      </c>
      <c r="G6" s="11">
        <f>(G4-G3)/G5</f>
        <v>2.5239062671777854</v>
      </c>
      <c r="I6" t="e">
        <f ca="1">FTEXT(G6)</f>
        <v>#NAME?</v>
      </c>
      <c r="K6" s="9">
        <v>190</v>
      </c>
      <c r="M6" t="s">
        <v>8</v>
      </c>
      <c r="N6" t="e">
        <f ca="1">SHAPIRO(K4:K14)</f>
        <v>#NAME?</v>
      </c>
      <c r="P6" t="e">
        <f ca="1"/>
        <v>#NAME?</v>
      </c>
      <c r="Q6" s="4" t="e">
        <f ca="1"/>
        <v>#NAME?</v>
      </c>
    </row>
    <row r="7" spans="1:17" x14ac:dyDescent="0.35">
      <c r="A7" s="6">
        <v>135</v>
      </c>
      <c r="C7" t="s">
        <v>10</v>
      </c>
      <c r="D7" t="e">
        <f ca="1">SWTEST(A4:A14)</f>
        <v>#NAME?</v>
      </c>
      <c r="K7" s="9">
        <v>135</v>
      </c>
      <c r="M7" t="s">
        <v>10</v>
      </c>
      <c r="N7" t="e">
        <f ca="1">SWTEST(K4:K14)</f>
        <v>#NAME?</v>
      </c>
      <c r="P7" t="e">
        <f ca="1"/>
        <v>#NAME?</v>
      </c>
      <c r="Q7" s="4" t="e">
        <f ca="1"/>
        <v>#NAME?</v>
      </c>
    </row>
    <row r="8" spans="1:17" x14ac:dyDescent="0.35">
      <c r="A8" s="6">
        <v>220</v>
      </c>
      <c r="C8" t="s">
        <v>11</v>
      </c>
      <c r="D8">
        <v>0.05</v>
      </c>
      <c r="F8" t="s">
        <v>11</v>
      </c>
      <c r="G8" s="2">
        <v>0.05</v>
      </c>
      <c r="K8" s="9">
        <v>220</v>
      </c>
      <c r="M8" t="s">
        <v>11</v>
      </c>
      <c r="N8">
        <v>0.05</v>
      </c>
      <c r="P8" t="e">
        <f ca="1"/>
        <v>#NAME?</v>
      </c>
      <c r="Q8" s="10" t="e">
        <f ca="1"/>
        <v>#NAME?</v>
      </c>
    </row>
    <row r="9" spans="1:17" x14ac:dyDescent="0.35">
      <c r="A9" s="6">
        <v>130</v>
      </c>
      <c r="C9" s="12" t="s">
        <v>12</v>
      </c>
      <c r="D9" s="13" t="e">
        <f ca="1">IF(D7&lt;D8,"no","yes")</f>
        <v>#NAME?</v>
      </c>
      <c r="F9" t="s">
        <v>13</v>
      </c>
      <c r="G9" s="4">
        <f>COUNT(A4:A14)</f>
        <v>11</v>
      </c>
      <c r="I9" t="e">
        <f ca="1">FTEXT(G9)</f>
        <v>#NAME?</v>
      </c>
      <c r="K9" s="9">
        <v>130</v>
      </c>
      <c r="M9" s="12" t="s">
        <v>12</v>
      </c>
      <c r="N9" s="13" t="e">
        <f ca="1">IF(N7&lt;N8,"no","yes")</f>
        <v>#NAME?</v>
      </c>
    </row>
    <row r="10" spans="1:17" x14ac:dyDescent="0.35">
      <c r="A10" s="6">
        <v>210</v>
      </c>
      <c r="F10" t="s">
        <v>14</v>
      </c>
      <c r="G10" s="4">
        <f>G8/G9</f>
        <v>4.5454545454545461E-3</v>
      </c>
      <c r="I10" t="e">
        <f ca="1">FTEXT(G10)</f>
        <v>#NAME?</v>
      </c>
      <c r="K10" s="9">
        <v>210</v>
      </c>
    </row>
    <row r="11" spans="1:17" x14ac:dyDescent="0.35">
      <c r="A11" s="6">
        <v>3</v>
      </c>
      <c r="F11" t="s">
        <v>15</v>
      </c>
      <c r="G11" s="4">
        <f>G9-2</f>
        <v>9</v>
      </c>
      <c r="I11" t="e">
        <f ca="1">FTEXT(G11)</f>
        <v>#NAME?</v>
      </c>
      <c r="K11" s="9"/>
    </row>
    <row r="12" spans="1:17" x14ac:dyDescent="0.35">
      <c r="A12" s="6">
        <v>165</v>
      </c>
      <c r="F12" t="s">
        <v>16</v>
      </c>
      <c r="G12" s="4">
        <f>TINV(2*G10,G11)</f>
        <v>3.3095169292973754</v>
      </c>
      <c r="I12" s="8" t="s">
        <v>17</v>
      </c>
      <c r="K12" s="9">
        <v>165</v>
      </c>
    </row>
    <row r="13" spans="1:17" x14ac:dyDescent="0.35">
      <c r="A13" s="6">
        <v>165</v>
      </c>
      <c r="F13" t="s">
        <v>18</v>
      </c>
      <c r="G13" s="4">
        <f>(G9-1)*G12/SQRT(G9*(G11+G12^2))</f>
        <v>2.2339077064682864</v>
      </c>
      <c r="I13" t="e">
        <f ca="1">FTEXT(G13)</f>
        <v>#NAME?</v>
      </c>
      <c r="K13" s="9">
        <v>165</v>
      </c>
    </row>
    <row r="14" spans="1:17" x14ac:dyDescent="0.35">
      <c r="A14" s="14">
        <v>150</v>
      </c>
      <c r="F14" t="s">
        <v>19</v>
      </c>
      <c r="G14" s="10" t="str">
        <f>IF(G6&gt;G13,"yes","no")</f>
        <v>yes</v>
      </c>
      <c r="I14" t="e">
        <f ca="1">FTEXT(G14)</f>
        <v>#NAME?</v>
      </c>
      <c r="K14" s="15">
        <v>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Grubbs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2022-12-21T10:22:49Z</dcterms:created>
  <dcterms:modified xsi:type="dcterms:W3CDTF">2022-12-21T10:26:57Z</dcterms:modified>
</cp:coreProperties>
</file>