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E3B6F48D-EB6C-4EB5-9B18-64125A83131F}" xr6:coauthVersionLast="47" xr6:coauthVersionMax="47" xr10:uidLastSave="{00000000-0000-0000-0000-000000000000}"/>
  <bookViews>
    <workbookView xWindow="-110" yWindow="-110" windowWidth="19420" windowHeight="10300" xr2:uid="{514699B8-010C-4B91-A8D3-3EA18D11B00C}"/>
  </bookViews>
  <sheets>
    <sheet name="Title" sheetId="2" r:id="rId1"/>
    <sheet name="Power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1" l="1"/>
  <c r="J25" i="1"/>
  <c r="G25" i="1"/>
  <c r="L23" i="1"/>
  <c r="J23" i="1"/>
  <c r="L22" i="1"/>
  <c r="J22" i="1"/>
  <c r="G21" i="1"/>
  <c r="L20" i="1"/>
  <c r="J20" i="1"/>
  <c r="L19" i="1"/>
  <c r="J19" i="1"/>
  <c r="G19" i="1"/>
  <c r="Q14" i="1"/>
  <c r="L14" i="1"/>
  <c r="G13" i="1"/>
  <c r="Q9" i="1"/>
  <c r="L9" i="1"/>
  <c r="G9" i="1"/>
  <c r="Q7" i="1"/>
  <c r="L7" i="1"/>
  <c r="G7" i="1"/>
  <c r="B20" i="1"/>
  <c r="E19" i="1"/>
  <c r="J12" i="1"/>
  <c r="J10" i="1"/>
  <c r="J11" i="1" s="1"/>
  <c r="E10" i="1"/>
  <c r="E11" i="1" s="1"/>
  <c r="E12" i="1" s="1"/>
  <c r="E13" i="1" s="1"/>
  <c r="B10" i="1"/>
  <c r="E6" i="1" s="1"/>
  <c r="E7" i="1" s="1"/>
  <c r="J9" i="1"/>
  <c r="E9" i="1"/>
  <c r="O8" i="1"/>
  <c r="O9" i="1" s="1"/>
  <c r="J8" i="1"/>
  <c r="E8" i="1"/>
  <c r="E20" i="1" s="1"/>
  <c r="E21" i="1" s="1"/>
  <c r="B8" i="1"/>
  <c r="J6" i="1"/>
  <c r="B6" i="1"/>
  <c r="B12" i="1" s="1"/>
  <c r="B13" i="1" s="1"/>
  <c r="B14" i="1" s="1"/>
  <c r="O5" i="1"/>
  <c r="J5" i="1"/>
  <c r="O6" i="1" s="1"/>
  <c r="O7" i="1" s="1"/>
  <c r="E5" i="1"/>
  <c r="E22" i="1" l="1"/>
  <c r="J7" i="1"/>
  <c r="O10" i="1"/>
  <c r="B15" i="1"/>
  <c r="B19" i="1"/>
  <c r="O12" i="1" l="1"/>
  <c r="O11" i="1"/>
  <c r="O13" i="1" s="1"/>
  <c r="O14" i="1" s="1"/>
  <c r="E23" i="1"/>
  <c r="E24" i="1" s="1"/>
  <c r="E25" i="1" s="1"/>
  <c r="J13" i="1"/>
  <c r="J14" i="1" s="1"/>
</calcChain>
</file>

<file path=xl/sharedStrings.xml><?xml version="1.0" encoding="utf-8"?>
<sst xmlns="http://schemas.openxmlformats.org/spreadsheetml/2006/main" count="82" uniqueCount="41">
  <si>
    <t>Power of one-sample variance test</t>
  </si>
  <si>
    <t>Hypothesis test</t>
  </si>
  <si>
    <t>Power</t>
  </si>
  <si>
    <t>1-tailed</t>
  </si>
  <si>
    <t>2-tailed</t>
  </si>
  <si>
    <t>n</t>
  </si>
  <si>
    <r>
      <t>σ</t>
    </r>
    <r>
      <rPr>
        <vertAlign val="superscript"/>
        <sz val="11"/>
        <color theme="1"/>
        <rFont val="Calibri"/>
        <family val="2"/>
      </rPr>
      <t>2</t>
    </r>
  </si>
  <si>
    <t>df</t>
  </si>
  <si>
    <r>
      <t>s</t>
    </r>
    <r>
      <rPr>
        <vertAlign val="superscript"/>
        <sz val="11"/>
        <color theme="1"/>
        <rFont val="Calibri"/>
        <family val="2"/>
      </rPr>
      <t>2</t>
    </r>
  </si>
  <si>
    <t>std dev (pop)</t>
  </si>
  <si>
    <t>ratio</t>
  </si>
  <si>
    <t>var (pop)</t>
  </si>
  <si>
    <t>std dev (sample)</t>
  </si>
  <si>
    <t>var (sample)</t>
  </si>
  <si>
    <t>α</t>
  </si>
  <si>
    <t>χ2 crit</t>
  </si>
  <si>
    <t>=CHISQ.INV.RT(E10,E9)</t>
  </si>
  <si>
    <t>χ2 -crit</t>
  </si>
  <si>
    <t>=CHISQ.INV(J10/2,J9)</t>
  </si>
  <si>
    <t>x</t>
  </si>
  <si>
    <t>β</t>
  </si>
  <si>
    <t>=CHISQ.DIST(E11/E7,E9,TRUE)</t>
  </si>
  <si>
    <t>χ2 +crit</t>
  </si>
  <si>
    <t>=CHISQ.INV.RT(J10/2,J9)</t>
  </si>
  <si>
    <t>χ2 (obs)</t>
  </si>
  <si>
    <t>1-β</t>
  </si>
  <si>
    <t>=CHISQ.DIST(J12/J7,J9,TRUE)-CHISQ.DIST(J11/J7,J9,TRUE)</t>
  </si>
  <si>
    <t>sig</t>
  </si>
  <si>
    <t>χ2 (crit)</t>
  </si>
  <si>
    <t>2-tail test</t>
  </si>
  <si>
    <t>Real Statistics functions</t>
  </si>
  <si>
    <t>χ2 crit left</t>
  </si>
  <si>
    <t>1 tailed</t>
  </si>
  <si>
    <t>χ2 crit right</t>
  </si>
  <si>
    <t>2 tailed</t>
  </si>
  <si>
    <t>=CHISQ.INV(E10,E9)</t>
  </si>
  <si>
    <t>=CHISQ.DIST.RT(E23/E19,E21)</t>
  </si>
  <si>
    <t>Real Statistics Using Excel</t>
  </si>
  <si>
    <t>Updated</t>
  </si>
  <si>
    <t>Copyright © 2013 - 2022 Charles Zaiontz</t>
  </si>
  <si>
    <t>Power of One Sample Variance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</si>
</sst>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vertical="center"/>
    </xf>
    <xf numFmtId="0" fontId="0" fillId="0" borderId="2" xfId="0" applyBorder="1"/>
    <xf numFmtId="0" fontId="2" fillId="0" borderId="0" xfId="0" applyFont="1"/>
    <xf numFmtId="0" fontId="0" fillId="0" borderId="0" xfId="0" quotePrefix="1"/>
    <xf numFmtId="0" fontId="0" fillId="0" borderId="3" xfId="0" applyBorder="1"/>
    <xf numFmtId="0" fontId="0" fillId="0" borderId="2" xfId="0" applyBorder="1" applyAlignment="1">
      <alignment horizontal="right"/>
    </xf>
    <xf numFmtId="15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D9DD8-DD58-44F2-9ACA-C3DEB5958674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37</v>
      </c>
    </row>
    <row r="2" spans="1:2" x14ac:dyDescent="0.35">
      <c r="A2" t="s">
        <v>40</v>
      </c>
    </row>
    <row r="4" spans="1:2" x14ac:dyDescent="0.35">
      <c r="A4" t="s">
        <v>38</v>
      </c>
      <c r="B4" s="9">
        <v>44757</v>
      </c>
    </row>
    <row r="6" spans="1:2" x14ac:dyDescent="0.35">
      <c r="A6" s="10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8C49-CA1B-475D-A8A5-688B3CB52457}">
  <sheetPr codeName="Sheet333"/>
  <dimension ref="A1:Q25"/>
  <sheetViews>
    <sheetView workbookViewId="0"/>
  </sheetViews>
  <sheetFormatPr defaultRowHeight="14.5" x14ac:dyDescent="0.35"/>
  <cols>
    <col min="1" max="1" width="16.1796875" customWidth="1"/>
    <col min="4" max="4" width="6.54296875" customWidth="1"/>
    <col min="5" max="5" width="9.1796875" customWidth="1"/>
    <col min="6" max="6" width="2.7265625" customWidth="1"/>
    <col min="7" max="7" width="27" customWidth="1"/>
    <col min="8" max="8" width="3.81640625" customWidth="1"/>
    <col min="9" max="9" width="7.7265625" customWidth="1"/>
    <col min="11" max="11" width="2.7265625" customWidth="1"/>
    <col min="12" max="12" width="50.54296875" customWidth="1"/>
    <col min="16" max="16" width="3.81640625" customWidth="1"/>
    <col min="17" max="17" width="52" customWidth="1"/>
  </cols>
  <sheetData>
    <row r="1" spans="1:17" x14ac:dyDescent="0.35">
      <c r="A1" s="1" t="s">
        <v>0</v>
      </c>
    </row>
    <row r="3" spans="1:17" x14ac:dyDescent="0.35">
      <c r="A3" t="s">
        <v>1</v>
      </c>
      <c r="D3" t="s">
        <v>2</v>
      </c>
      <c r="E3" t="s">
        <v>3</v>
      </c>
      <c r="I3" t="s">
        <v>2</v>
      </c>
      <c r="J3" t="s">
        <v>4</v>
      </c>
      <c r="N3" t="s">
        <v>2</v>
      </c>
      <c r="O3" t="s">
        <v>4</v>
      </c>
    </row>
    <row r="4" spans="1:17" x14ac:dyDescent="0.35">
      <c r="A4" s="1"/>
    </row>
    <row r="5" spans="1:17" ht="15" customHeight="1" x14ac:dyDescent="0.35">
      <c r="A5" t="s">
        <v>5</v>
      </c>
      <c r="B5" s="2">
        <v>50</v>
      </c>
      <c r="D5" s="3" t="s">
        <v>6</v>
      </c>
      <c r="E5" s="2">
        <f>B8</f>
        <v>1.44</v>
      </c>
      <c r="I5" s="3" t="s">
        <v>6</v>
      </c>
      <c r="J5" s="2">
        <f>B8</f>
        <v>1.44</v>
      </c>
      <c r="N5" s="3" t="s">
        <v>6</v>
      </c>
      <c r="O5" s="2">
        <f>J6</f>
        <v>2.25</v>
      </c>
    </row>
    <row r="6" spans="1:17" ht="15" customHeight="1" x14ac:dyDescent="0.35">
      <c r="A6" t="s">
        <v>7</v>
      </c>
      <c r="B6" s="4">
        <f>B5-1</f>
        <v>49</v>
      </c>
      <c r="D6" s="3" t="s">
        <v>8</v>
      </c>
      <c r="E6" s="4">
        <f>B10</f>
        <v>2.25</v>
      </c>
      <c r="I6" s="3" t="s">
        <v>8</v>
      </c>
      <c r="J6" s="4">
        <f>B10</f>
        <v>2.25</v>
      </c>
      <c r="N6" s="3" t="s">
        <v>8</v>
      </c>
      <c r="O6" s="4">
        <f>J5</f>
        <v>1.44</v>
      </c>
    </row>
    <row r="7" spans="1:17" x14ac:dyDescent="0.35">
      <c r="A7" t="s">
        <v>9</v>
      </c>
      <c r="B7" s="4">
        <v>1.2</v>
      </c>
      <c r="D7" s="5" t="s">
        <v>10</v>
      </c>
      <c r="E7" s="4">
        <f>E6/E5</f>
        <v>1.5625</v>
      </c>
      <c r="G7" s="6" t="e">
        <f ca="1">FTEXT(E7)</f>
        <v>#NAME?</v>
      </c>
      <c r="I7" s="5" t="s">
        <v>10</v>
      </c>
      <c r="J7" s="4">
        <f>J6/J5</f>
        <v>1.5625</v>
      </c>
      <c r="L7" s="6" t="e">
        <f ca="1">FTEXT(J7)</f>
        <v>#NAME?</v>
      </c>
      <c r="N7" s="5" t="s">
        <v>10</v>
      </c>
      <c r="O7" s="4">
        <f>O6/O5</f>
        <v>0.64</v>
      </c>
      <c r="Q7" s="6" t="e">
        <f ca="1">FTEXT(O7)</f>
        <v>#NAME?</v>
      </c>
    </row>
    <row r="8" spans="1:17" x14ac:dyDescent="0.35">
      <c r="A8" t="s">
        <v>11</v>
      </c>
      <c r="B8" s="4">
        <f>B7^2</f>
        <v>1.44</v>
      </c>
      <c r="D8" s="5" t="s">
        <v>5</v>
      </c>
      <c r="E8" s="4">
        <f>B5</f>
        <v>50</v>
      </c>
      <c r="I8" s="5" t="s">
        <v>5</v>
      </c>
      <c r="J8" s="4">
        <f>B5</f>
        <v>50</v>
      </c>
      <c r="N8" s="5" t="s">
        <v>5</v>
      </c>
      <c r="O8" s="4">
        <f>J8</f>
        <v>50</v>
      </c>
    </row>
    <row r="9" spans="1:17" x14ac:dyDescent="0.35">
      <c r="A9" t="s">
        <v>12</v>
      </c>
      <c r="B9" s="4">
        <v>1.5</v>
      </c>
      <c r="D9" s="5" t="s">
        <v>7</v>
      </c>
      <c r="E9" s="4">
        <f>E8-1</f>
        <v>49</v>
      </c>
      <c r="G9" s="6" t="e">
        <f ca="1">FTEXT(E9)</f>
        <v>#NAME?</v>
      </c>
      <c r="I9" s="5" t="s">
        <v>7</v>
      </c>
      <c r="J9" s="4">
        <f>J8-1</f>
        <v>49</v>
      </c>
      <c r="L9" s="6" t="e">
        <f ca="1">FTEXT(J9)</f>
        <v>#NAME?</v>
      </c>
      <c r="N9" s="5" t="s">
        <v>7</v>
      </c>
      <c r="O9" s="4">
        <f>O8-1</f>
        <v>49</v>
      </c>
      <c r="Q9" s="6" t="e">
        <f ca="1">FTEXT(O9)</f>
        <v>#NAME?</v>
      </c>
    </row>
    <row r="10" spans="1:17" x14ac:dyDescent="0.35">
      <c r="A10" t="s">
        <v>13</v>
      </c>
      <c r="B10" s="4">
        <f>B9^2</f>
        <v>2.25</v>
      </c>
      <c r="D10" s="5" t="s">
        <v>14</v>
      </c>
      <c r="E10" s="4">
        <f>B11</f>
        <v>0.05</v>
      </c>
      <c r="I10" s="5" t="s">
        <v>14</v>
      </c>
      <c r="J10" s="4">
        <f>B11</f>
        <v>0.05</v>
      </c>
      <c r="N10" s="5" t="s">
        <v>14</v>
      </c>
      <c r="O10" s="4">
        <f>J10</f>
        <v>0.05</v>
      </c>
    </row>
    <row r="11" spans="1:17" x14ac:dyDescent="0.35">
      <c r="A11" s="5" t="s">
        <v>14</v>
      </c>
      <c r="B11" s="4">
        <v>0.05</v>
      </c>
      <c r="D11" t="s">
        <v>15</v>
      </c>
      <c r="E11" s="4">
        <f>CHIINV(E10,E9)</f>
        <v>66.338648862968824</v>
      </c>
      <c r="G11" s="6" t="s">
        <v>16</v>
      </c>
      <c r="I11" t="s">
        <v>17</v>
      </c>
      <c r="J11" s="4">
        <f>CHIINV(1-J10/2,J9)</f>
        <v>31.554916462667144</v>
      </c>
      <c r="L11" s="6" t="s">
        <v>18</v>
      </c>
      <c r="N11" t="s">
        <v>17</v>
      </c>
      <c r="O11" s="4">
        <f>CHIINV(1-O10/2,O9)</f>
        <v>31.554916462667144</v>
      </c>
      <c r="Q11" s="6" t="s">
        <v>18</v>
      </c>
    </row>
    <row r="12" spans="1:17" x14ac:dyDescent="0.35">
      <c r="A12" t="s">
        <v>19</v>
      </c>
      <c r="B12" s="4">
        <f>B6*B10/B8</f>
        <v>76.5625</v>
      </c>
      <c r="D12" s="5" t="s">
        <v>20</v>
      </c>
      <c r="E12" s="4">
        <f>1-CHIDIST(E11/E7,E9)</f>
        <v>0.26607339522118612</v>
      </c>
      <c r="G12" s="6" t="s">
        <v>21</v>
      </c>
      <c r="I12" t="s">
        <v>22</v>
      </c>
      <c r="J12" s="4">
        <f>CHIINV(J10/2,J9)</f>
        <v>70.22241356643454</v>
      </c>
      <c r="L12" s="6" t="s">
        <v>23</v>
      </c>
      <c r="N12" t="s">
        <v>22</v>
      </c>
      <c r="O12" s="4">
        <f>CHIINV(O10/2,O9)</f>
        <v>70.22241356643454</v>
      </c>
      <c r="Q12" s="6" t="s">
        <v>23</v>
      </c>
    </row>
    <row r="13" spans="1:17" x14ac:dyDescent="0.35">
      <c r="A13" t="s">
        <v>24</v>
      </c>
      <c r="B13" s="4">
        <f>CHIDIST(B12,B6)</f>
        <v>7.1228757540609733E-3</v>
      </c>
      <c r="D13" s="5" t="s">
        <v>25</v>
      </c>
      <c r="E13" s="7">
        <f>1-E12</f>
        <v>0.73392660477881388</v>
      </c>
      <c r="G13" s="6" t="e">
        <f ca="1">FTEXT(E13)</f>
        <v>#NAME?</v>
      </c>
      <c r="I13" s="5" t="s">
        <v>20</v>
      </c>
      <c r="J13" s="4">
        <f>CHIDIST(J11/J7,J9)-CHIDIST(J12/J7,J9)</f>
        <v>0.36162106822118911</v>
      </c>
      <c r="L13" s="6" t="s">
        <v>26</v>
      </c>
      <c r="N13" s="5" t="s">
        <v>20</v>
      </c>
      <c r="O13" s="4">
        <f>CHIDIST(O11/O7,O9)-CHIDIST(O12/O7,O9)</f>
        <v>0.46093480615629912</v>
      </c>
      <c r="Q13" s="6" t="s">
        <v>26</v>
      </c>
    </row>
    <row r="14" spans="1:17" x14ac:dyDescent="0.35">
      <c r="A14" t="s">
        <v>27</v>
      </c>
      <c r="B14" s="8" t="str">
        <f>IF(B13&lt;B11,"yes","no")</f>
        <v>yes</v>
      </c>
      <c r="I14" s="5" t="s">
        <v>25</v>
      </c>
      <c r="J14" s="7">
        <f>1-J13</f>
        <v>0.63837893177881089</v>
      </c>
      <c r="L14" s="6" t="e">
        <f ca="1">FTEXT(J14)</f>
        <v>#NAME?</v>
      </c>
      <c r="N14" s="5" t="s">
        <v>25</v>
      </c>
      <c r="O14" s="7">
        <f>1-O13</f>
        <v>0.53906519384370088</v>
      </c>
      <c r="Q14" s="6" t="e">
        <f ca="1">FTEXT(O14)</f>
        <v>#NAME?</v>
      </c>
    </row>
    <row r="15" spans="1:17" x14ac:dyDescent="0.35">
      <c r="A15" t="s">
        <v>28</v>
      </c>
      <c r="B15" s="7">
        <f>CHIINV(B11,B6)</f>
        <v>66.338648862968824</v>
      </c>
      <c r="D15" t="s">
        <v>2</v>
      </c>
      <c r="E15" t="s">
        <v>3</v>
      </c>
    </row>
    <row r="17" spans="1:12" ht="16.5" x14ac:dyDescent="0.35">
      <c r="A17" t="s">
        <v>29</v>
      </c>
      <c r="D17" s="3" t="s">
        <v>6</v>
      </c>
      <c r="E17" s="2">
        <v>2.25</v>
      </c>
      <c r="I17" t="s">
        <v>30</v>
      </c>
    </row>
    <row r="18" spans="1:12" ht="16.5" x14ac:dyDescent="0.35">
      <c r="D18" s="3" t="s">
        <v>8</v>
      </c>
      <c r="E18" s="4">
        <v>1.44</v>
      </c>
    </row>
    <row r="19" spans="1:12" x14ac:dyDescent="0.35">
      <c r="A19" t="s">
        <v>31</v>
      </c>
      <c r="B19" s="2">
        <f>CHIINV(1-B11/2,B6)</f>
        <v>31.554916462667144</v>
      </c>
      <c r="D19" s="5" t="s">
        <v>10</v>
      </c>
      <c r="E19" s="4">
        <f>E18/E17</f>
        <v>0.64</v>
      </c>
      <c r="G19" s="6" t="e">
        <f ca="1">FTEXT(E19)</f>
        <v>#NAME?</v>
      </c>
      <c r="I19" t="s">
        <v>32</v>
      </c>
      <c r="J19" s="2" t="e">
        <f ca="1">VAR1_POWER(E7,E8,1,E10)</f>
        <v>#NAME?</v>
      </c>
      <c r="L19" s="6" t="e">
        <f ca="1">FTEXT(J19)</f>
        <v>#NAME?</v>
      </c>
    </row>
    <row r="20" spans="1:12" x14ac:dyDescent="0.35">
      <c r="A20" t="s">
        <v>33</v>
      </c>
      <c r="B20" s="7">
        <f>CHIINV(B11/2,B6)</f>
        <v>70.22241356643454</v>
      </c>
      <c r="D20" s="5" t="s">
        <v>5</v>
      </c>
      <c r="E20" s="4">
        <f>E8</f>
        <v>50</v>
      </c>
      <c r="I20" t="s">
        <v>34</v>
      </c>
      <c r="J20" s="7" t="e">
        <f ca="1">VAR1_POWER(J7,J8,2,J10)</f>
        <v>#NAME?</v>
      </c>
      <c r="L20" s="6" t="e">
        <f ca="1">FTEXT(J20)</f>
        <v>#NAME?</v>
      </c>
    </row>
    <row r="21" spans="1:12" x14ac:dyDescent="0.35">
      <c r="D21" s="5" t="s">
        <v>7</v>
      </c>
      <c r="E21" s="4">
        <f>E20-1</f>
        <v>49</v>
      </c>
      <c r="G21" s="6" t="e">
        <f ca="1">FTEXT(E21)</f>
        <v>#NAME?</v>
      </c>
    </row>
    <row r="22" spans="1:12" x14ac:dyDescent="0.35">
      <c r="D22" s="5" t="s">
        <v>14</v>
      </c>
      <c r="E22" s="4">
        <f>E10</f>
        <v>0.05</v>
      </c>
      <c r="I22" t="s">
        <v>32</v>
      </c>
      <c r="J22" s="2" t="e">
        <f ca="1">VAR1_SIZE(E7,0.8,1)</f>
        <v>#NAME?</v>
      </c>
      <c r="L22" s="6" t="e">
        <f ca="1">FTEXT(J22)</f>
        <v>#NAME?</v>
      </c>
    </row>
    <row r="23" spans="1:12" x14ac:dyDescent="0.35">
      <c r="D23" t="s">
        <v>15</v>
      </c>
      <c r="E23" s="4">
        <f>CHIINV(1-E22,E21)</f>
        <v>33.930305618527832</v>
      </c>
      <c r="G23" s="6" t="s">
        <v>35</v>
      </c>
      <c r="I23" t="s">
        <v>34</v>
      </c>
      <c r="J23" s="7" t="e">
        <f ca="1">VAR1_SIZE(J7)</f>
        <v>#NAME?</v>
      </c>
      <c r="L23" s="6" t="e">
        <f ca="1">FTEXT(J23)</f>
        <v>#NAME?</v>
      </c>
    </row>
    <row r="24" spans="1:12" x14ac:dyDescent="0.35">
      <c r="D24" s="5" t="s">
        <v>20</v>
      </c>
      <c r="E24" s="4">
        <f>1-CHIDIST(E23/E19,E21)</f>
        <v>0.67798345486557166</v>
      </c>
      <c r="G24" s="6" t="s">
        <v>36</v>
      </c>
    </row>
    <row r="25" spans="1:12" x14ac:dyDescent="0.35">
      <c r="D25" s="5" t="s">
        <v>25</v>
      </c>
      <c r="E25" s="7">
        <f>1-E24</f>
        <v>0.32201654513442834</v>
      </c>
      <c r="G25" s="6" t="e">
        <f ca="1">FTEXT(E25)</f>
        <v>#NAME?</v>
      </c>
      <c r="I25" t="s">
        <v>32</v>
      </c>
      <c r="J25" s="2" t="e">
        <f ca="1">VAR1_POWER(E19,E20,1,E22)</f>
        <v>#NAME?</v>
      </c>
      <c r="L25" s="6" t="e">
        <f ca="1">FTEXT(J25)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Power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2022-07-15T16:05:49Z</dcterms:created>
  <dcterms:modified xsi:type="dcterms:W3CDTF">2022-07-15T16:09:24Z</dcterms:modified>
</cp:coreProperties>
</file>