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C1600BEF-1F5E-4328-BBB7-515B6E3B517E}" xr6:coauthVersionLast="47" xr6:coauthVersionMax="47" xr10:uidLastSave="{00000000-0000-0000-0000-000000000000}"/>
  <bookViews>
    <workbookView xWindow="-110" yWindow="-110" windowWidth="19420" windowHeight="10300" xr2:uid="{AF164027-F5C2-4EFE-99EB-F755D5273FF5}"/>
  </bookViews>
  <sheets>
    <sheet name="Title" sheetId="2" r:id="rId1"/>
    <sheet name="Chi-Sq" sheetId="1" r:id="rId2"/>
  </sheets>
  <externalReferences>
    <externalReference r:id="rId3"/>
    <externalReference r:id="rId4"/>
  </externalReferences>
  <definedNames>
    <definedName name="r_0">[2]Sheet17!$A$3:$A$264</definedName>
    <definedName name="r_1">[2]Sheet17!$B$3:$B$264</definedName>
    <definedName name="r_2">[2]Sheet17!$C$3:$C$264</definedName>
    <definedName name="r_3">[2]Sheet17!$D$3:$D$264</definedName>
    <definedName name="r_4">[2]Sheet17!$E$3:$E$264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1" l="1"/>
  <c r="R21" i="1"/>
  <c r="T20" i="1"/>
  <c r="R20" i="1"/>
  <c r="R15" i="1"/>
  <c r="R14" i="1"/>
  <c r="J35" i="1"/>
  <c r="I35" i="1"/>
  <c r="J34" i="1"/>
  <c r="I34" i="1"/>
  <c r="U21" i="1"/>
  <c r="S21" i="1"/>
  <c r="Q21" i="1"/>
  <c r="U20" i="1"/>
  <c r="Q20" i="1"/>
  <c r="R18" i="1"/>
  <c r="B17" i="1"/>
  <c r="F16" i="1"/>
  <c r="F15" i="1"/>
  <c r="E15" i="1"/>
  <c r="D15" i="1"/>
  <c r="C15" i="1"/>
  <c r="F13" i="1"/>
  <c r="F12" i="1"/>
  <c r="F11" i="1"/>
  <c r="E11" i="1"/>
  <c r="D11" i="1"/>
  <c r="D12" i="1" s="1"/>
  <c r="C11" i="1"/>
  <c r="T9" i="1"/>
  <c r="T2" i="1" s="1"/>
  <c r="T4" i="1" s="1"/>
  <c r="S9" i="1"/>
  <c r="R9" i="1"/>
  <c r="R2" i="1" s="1"/>
  <c r="Q9" i="1"/>
  <c r="S4" i="1"/>
  <c r="Q4" i="1"/>
  <c r="S2" i="1"/>
  <c r="Q12" i="1" s="1"/>
  <c r="Q2" i="1"/>
  <c r="R12" i="1" l="1"/>
  <c r="Q14" i="1"/>
  <c r="Q15" i="1"/>
  <c r="D13" i="1"/>
  <c r="D17" i="1" s="1"/>
  <c r="C17" i="1"/>
  <c r="C12" i="1"/>
  <c r="C13" i="1" s="1"/>
  <c r="C16" i="1" s="1"/>
  <c r="E12" i="1"/>
  <c r="E13" i="1" s="1"/>
  <c r="F17" i="1"/>
  <c r="B18" i="1"/>
  <c r="E17" i="1" l="1"/>
  <c r="E16" i="1"/>
  <c r="C18" i="1"/>
  <c r="B19" i="1"/>
  <c r="E18" i="1"/>
  <c r="F18" i="1"/>
  <c r="D18" i="1"/>
  <c r="D16" i="1"/>
  <c r="F19" i="1" l="1"/>
  <c r="E19" i="1"/>
  <c r="D19" i="1"/>
  <c r="B20" i="1"/>
  <c r="C19" i="1"/>
  <c r="F20" i="1" l="1"/>
  <c r="E20" i="1"/>
  <c r="D20" i="1"/>
  <c r="B21" i="1"/>
  <c r="C20" i="1"/>
  <c r="D21" i="1" l="1"/>
  <c r="F21" i="1"/>
  <c r="B22" i="1"/>
  <c r="E21" i="1"/>
  <c r="C21" i="1"/>
  <c r="F22" i="1" l="1"/>
  <c r="E22" i="1"/>
  <c r="D22" i="1"/>
  <c r="C22" i="1"/>
  <c r="B23" i="1"/>
  <c r="B24" i="1" l="1"/>
  <c r="F23" i="1"/>
  <c r="E23" i="1"/>
  <c r="D23" i="1"/>
  <c r="C23" i="1"/>
  <c r="D24" i="1" l="1"/>
  <c r="C24" i="1"/>
  <c r="B25" i="1"/>
  <c r="E24" i="1"/>
  <c r="F24" i="1"/>
  <c r="B26" i="1" l="1"/>
  <c r="F25" i="1"/>
  <c r="C25" i="1"/>
  <c r="E25" i="1"/>
  <c r="D25" i="1"/>
  <c r="F26" i="1" l="1"/>
  <c r="B27" i="1"/>
  <c r="E26" i="1"/>
  <c r="D26" i="1"/>
  <c r="C26" i="1"/>
  <c r="E27" i="1" l="1"/>
  <c r="D27" i="1"/>
  <c r="C27" i="1"/>
  <c r="F27" i="1"/>
  <c r="B28" i="1"/>
  <c r="B29" i="1" l="1"/>
  <c r="F28" i="1"/>
  <c r="E28" i="1"/>
  <c r="D28" i="1"/>
  <c r="C28" i="1"/>
  <c r="C29" i="1" l="1"/>
  <c r="B30" i="1"/>
  <c r="F29" i="1"/>
  <c r="D29" i="1"/>
  <c r="E29" i="1"/>
  <c r="F30" i="1" l="1"/>
  <c r="E30" i="1"/>
  <c r="D30" i="1"/>
  <c r="C30" i="1"/>
  <c r="B31" i="1"/>
  <c r="E31" i="1" l="1"/>
  <c r="B32" i="1"/>
  <c r="F31" i="1"/>
  <c r="D31" i="1"/>
  <c r="C31" i="1"/>
  <c r="D32" i="1" l="1"/>
  <c r="C32" i="1"/>
  <c r="B33" i="1"/>
  <c r="E32" i="1"/>
  <c r="F32" i="1"/>
  <c r="B34" i="1" l="1"/>
  <c r="F33" i="1"/>
  <c r="E33" i="1"/>
  <c r="D33" i="1"/>
  <c r="C33" i="1"/>
  <c r="B35" i="1" l="1"/>
  <c r="F34" i="1"/>
  <c r="E34" i="1"/>
  <c r="D34" i="1"/>
  <c r="C34" i="1"/>
  <c r="C35" i="1" l="1"/>
  <c r="B36" i="1"/>
  <c r="F35" i="1"/>
  <c r="D35" i="1"/>
  <c r="E35" i="1"/>
  <c r="D36" i="1" l="1"/>
  <c r="C36" i="1"/>
  <c r="B37" i="1"/>
  <c r="E36" i="1"/>
  <c r="F36" i="1"/>
  <c r="B38" i="1" l="1"/>
  <c r="F37" i="1"/>
  <c r="C37" i="1"/>
  <c r="E37" i="1"/>
  <c r="D37" i="1"/>
  <c r="B39" i="1" l="1"/>
  <c r="F38" i="1"/>
  <c r="E38" i="1"/>
  <c r="C38" i="1"/>
  <c r="D38" i="1"/>
  <c r="E39" i="1" l="1"/>
  <c r="D39" i="1"/>
  <c r="C39" i="1"/>
  <c r="F39" i="1"/>
  <c r="B40" i="1"/>
  <c r="B41" i="1" l="1"/>
  <c r="F40" i="1"/>
  <c r="D40" i="1"/>
  <c r="E40" i="1"/>
  <c r="C40" i="1"/>
  <c r="C41" i="1" l="1"/>
  <c r="B42" i="1"/>
  <c r="F41" i="1"/>
  <c r="D41" i="1"/>
  <c r="E41" i="1"/>
  <c r="F42" i="1" l="1"/>
  <c r="E42" i="1"/>
  <c r="D42" i="1"/>
  <c r="C42" i="1"/>
  <c r="B43" i="1"/>
  <c r="B44" i="1" l="1"/>
  <c r="E43" i="1"/>
  <c r="F43" i="1"/>
  <c r="D43" i="1"/>
  <c r="C43" i="1"/>
  <c r="D44" i="1" l="1"/>
  <c r="C44" i="1"/>
  <c r="B45" i="1"/>
  <c r="E44" i="1"/>
  <c r="F44" i="1"/>
  <c r="B46" i="1" l="1"/>
  <c r="F45" i="1"/>
  <c r="C45" i="1"/>
  <c r="E45" i="1"/>
  <c r="D45" i="1"/>
  <c r="B47" i="1" l="1"/>
  <c r="F46" i="1"/>
  <c r="E46" i="1"/>
  <c r="C46" i="1"/>
  <c r="D46" i="1"/>
  <c r="E47" i="1" l="1"/>
  <c r="D47" i="1"/>
  <c r="C47" i="1"/>
  <c r="F47" i="1"/>
  <c r="B48" i="1"/>
  <c r="B49" i="1" l="1"/>
  <c r="F48" i="1"/>
  <c r="D48" i="1"/>
  <c r="E48" i="1"/>
  <c r="C48" i="1"/>
  <c r="C49" i="1" l="1"/>
  <c r="B50" i="1"/>
  <c r="F49" i="1"/>
  <c r="D49" i="1"/>
  <c r="E49" i="1"/>
  <c r="F50" i="1" l="1"/>
  <c r="E50" i="1"/>
  <c r="D50" i="1"/>
  <c r="C50" i="1"/>
  <c r="B51" i="1"/>
  <c r="B52" i="1" l="1"/>
  <c r="F51" i="1"/>
  <c r="E51" i="1"/>
  <c r="D51" i="1"/>
  <c r="C51" i="1"/>
  <c r="D52" i="1" l="1"/>
  <c r="C52" i="1"/>
  <c r="B53" i="1"/>
  <c r="E52" i="1"/>
  <c r="F52" i="1"/>
  <c r="B54" i="1" l="1"/>
  <c r="F53" i="1"/>
  <c r="E53" i="1"/>
  <c r="C53" i="1"/>
  <c r="D53" i="1"/>
  <c r="F54" i="1" l="1"/>
  <c r="B55" i="1"/>
  <c r="E54" i="1"/>
  <c r="C54" i="1"/>
  <c r="D54" i="1"/>
  <c r="E55" i="1" l="1"/>
  <c r="D55" i="1"/>
  <c r="C55" i="1"/>
  <c r="F55" i="1"/>
  <c r="B56" i="1"/>
  <c r="B57" i="1" l="1"/>
  <c r="F56" i="1"/>
  <c r="E56" i="1"/>
  <c r="D56" i="1"/>
  <c r="C56" i="1"/>
  <c r="C57" i="1" l="1"/>
  <c r="B58" i="1"/>
  <c r="F57" i="1"/>
  <c r="D57" i="1"/>
  <c r="E57" i="1"/>
  <c r="F58" i="1" l="1"/>
  <c r="E58" i="1"/>
  <c r="D58" i="1"/>
  <c r="C58" i="1"/>
  <c r="B59" i="1"/>
  <c r="E59" i="1" l="1"/>
  <c r="B60" i="1"/>
  <c r="F59" i="1"/>
  <c r="D59" i="1"/>
  <c r="C59" i="1"/>
  <c r="D60" i="1" l="1"/>
  <c r="C60" i="1"/>
  <c r="B61" i="1"/>
  <c r="E60" i="1"/>
  <c r="F60" i="1"/>
  <c r="B62" i="1" l="1"/>
  <c r="F61" i="1"/>
  <c r="E61" i="1"/>
  <c r="D61" i="1"/>
  <c r="C61" i="1"/>
  <c r="F62" i="1" l="1"/>
  <c r="B63" i="1"/>
  <c r="E62" i="1"/>
  <c r="D62" i="1"/>
  <c r="C62" i="1"/>
  <c r="E63" i="1" l="1"/>
  <c r="D63" i="1"/>
  <c r="C63" i="1"/>
  <c r="F63" i="1"/>
  <c r="B64" i="1"/>
  <c r="B65" i="1" l="1"/>
  <c r="F64" i="1"/>
  <c r="D64" i="1"/>
  <c r="E64" i="1"/>
  <c r="C64" i="1"/>
  <c r="C65" i="1" l="1"/>
  <c r="B66" i="1"/>
  <c r="F65" i="1"/>
  <c r="D65" i="1"/>
  <c r="E65" i="1"/>
  <c r="F66" i="1" l="1"/>
  <c r="E66" i="1"/>
  <c r="D66" i="1"/>
  <c r="C66" i="1"/>
</calcChain>
</file>

<file path=xl/sharedStrings.xml><?xml version="1.0" encoding="utf-8"?>
<sst xmlns="http://schemas.openxmlformats.org/spreadsheetml/2006/main" count="44" uniqueCount="29">
  <si>
    <t>Chi-square distribution</t>
  </si>
  <si>
    <t>CHIDIST</t>
  </si>
  <si>
    <t>CHISQ.DIST</t>
  </si>
  <si>
    <t>CHISQ.DIST.RT</t>
  </si>
  <si>
    <t>x</t>
  </si>
  <si>
    <t>Calculating the pdf</t>
  </si>
  <si>
    <t>df</t>
  </si>
  <si>
    <t>χ2</t>
  </si>
  <si>
    <t>CHIINV</t>
  </si>
  <si>
    <t>CHISQ.INV</t>
  </si>
  <si>
    <t>CHISQ.INV.RT</t>
  </si>
  <si>
    <t>α</t>
  </si>
  <si>
    <t>k</t>
  </si>
  <si>
    <t>k/2</t>
  </si>
  <si>
    <t>CHISQ_DIST</t>
  </si>
  <si>
    <t>Gamma(k/2)</t>
  </si>
  <si>
    <t>Constant</t>
  </si>
  <si>
    <t>f(x)</t>
  </si>
  <si>
    <t>F(x)</t>
  </si>
  <si>
    <t>1-CHIDIST</t>
  </si>
  <si>
    <t>GAMMA.DIST</t>
  </si>
  <si>
    <t>df = 5</t>
  </si>
  <si>
    <t>df = 10</t>
  </si>
  <si>
    <t>Kurtosis</t>
  </si>
  <si>
    <t>Skewness</t>
  </si>
  <si>
    <t>Real Statistics Using Excel</t>
  </si>
  <si>
    <t>Updated</t>
  </si>
  <si>
    <t>Copyright © 2013 - 2022 Charles Zaiontz</t>
  </si>
  <si>
    <t>Chi-square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</si>
</sst>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9" xfId="0" applyFont="1" applyBorder="1" applyAlignment="1">
      <alignment horizontal="center"/>
    </xf>
    <xf numFmtId="15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Chi-Square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df = 5</c:v>
          </c:tx>
          <c:marker>
            <c:symbol val="none"/>
          </c:marker>
          <c:cat>
            <c:numRef>
              <c:f>'Chi-Sq'!$B$16:$B$66</c:f>
              <c:numCache>
                <c:formatCode>0.0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</c:numCache>
            </c:numRef>
          </c:cat>
          <c:val>
            <c:numRef>
              <c:f>'Chi-Sq'!$D$16:$D$66</c:f>
              <c:numCache>
                <c:formatCode>General</c:formatCode>
                <c:ptCount val="51"/>
                <c:pt idx="0">
                  <c:v>0</c:v>
                </c:pt>
                <c:pt idx="1">
                  <c:v>3.661594078897687E-2</c:v>
                </c:pt>
                <c:pt idx="2">
                  <c:v>8.065690817304777E-2</c:v>
                </c:pt>
                <c:pt idx="3">
                  <c:v>0.11539974210409143</c:v>
                </c:pt>
                <c:pt idx="4">
                  <c:v>0.1383691658068649</c:v>
                </c:pt>
                <c:pt idx="5">
                  <c:v>0.15060199389015105</c:v>
                </c:pt>
                <c:pt idx="6">
                  <c:v>0.15418032980376928</c:v>
                </c:pt>
                <c:pt idx="7">
                  <c:v>0.15131275347197151</c:v>
                </c:pt>
                <c:pt idx="8">
                  <c:v>0.14397591070183474</c:v>
                </c:pt>
                <c:pt idx="9">
                  <c:v>0.13379657537658299</c:v>
                </c:pt>
                <c:pt idx="10">
                  <c:v>0.12204152134938735</c:v>
                </c:pt>
                <c:pt idx="11">
                  <c:v>0.10965363173427169</c:v>
                </c:pt>
                <c:pt idx="12">
                  <c:v>9.7304346659282934E-2</c:v>
                </c:pt>
                <c:pt idx="13">
                  <c:v>8.544797596128903E-2</c:v>
                </c:pt>
                <c:pt idx="14">
                  <c:v>7.4371267720122813E-2</c:v>
                </c:pt>
                <c:pt idx="15">
                  <c:v>6.4235690815115279E-2</c:v>
                </c:pt>
                <c:pt idx="16">
                  <c:v>5.511196094424544E-2</c:v>
                </c:pt>
                <c:pt idx="17">
                  <c:v>4.7007337302917958E-2</c:v>
                </c:pt>
                <c:pt idx="18">
                  <c:v>3.988663570744206E-2</c:v>
                </c:pt>
                <c:pt idx="19">
                  <c:v>3.3688015636607886E-2</c:v>
                </c:pt>
                <c:pt idx="20">
                  <c:v>2.8334555341734478E-2</c:v>
                </c:pt>
                <c:pt idx="21">
                  <c:v>2.3742515473457661E-2</c:v>
                </c:pt>
                <c:pt idx="22">
                  <c:v>1.9827053952324078E-2</c:v>
                </c:pt>
                <c:pt idx="23">
                  <c:v>1.650601747974224E-2</c:v>
                </c:pt>
                <c:pt idx="24">
                  <c:v>1.3702310000441044E-2</c:v>
                </c:pt>
                <c:pt idx="25">
                  <c:v>1.1345230366420366E-2</c:v>
                </c:pt>
                <c:pt idx="26">
                  <c:v>9.3710813327610581E-3</c:v>
                </c:pt>
                <c:pt idx="27">
                  <c:v>7.7232787720358312E-3</c:v>
                </c:pt>
                <c:pt idx="28">
                  <c:v>6.3521316629997363E-3</c:v>
                </c:pt>
                <c:pt idx="29">
                  <c:v>5.214417740190643E-3</c:v>
                </c:pt>
                <c:pt idx="30">
                  <c:v>4.2728444746070555E-3</c:v>
                </c:pt>
                <c:pt idx="31">
                  <c:v>3.4954582850471741E-3</c:v>
                </c:pt>
                <c:pt idx="32">
                  <c:v>2.8550448163175528E-3</c:v>
                </c:pt>
                <c:pt idx="33">
                  <c:v>2.328548305300751E-3</c:v>
                </c:pt>
                <c:pt idx="34">
                  <c:v>1.8965272928167607E-3</c:v>
                </c:pt>
                <c:pt idx="35">
                  <c:v>1.5426562657966016E-3</c:v>
                </c:pt>
                <c:pt idx="36">
                  <c:v>1.2532774675207297E-3</c:v>
                </c:pt>
                <c:pt idx="37">
                  <c:v>1.0170034966242405E-3</c:v>
                </c:pt>
                <c:pt idx="38">
                  <c:v>8.2436896672611931E-4</c:v>
                </c:pt>
                <c:pt idx="39">
                  <c:v>6.6752806507455113E-4</c:v>
                </c:pt>
                <c:pt idx="40">
                  <c:v>5.3999406373927451E-4</c:v>
                </c:pt>
                <c:pt idx="41">
                  <c:v>4.364165011847201E-4</c:v>
                </c:pt>
                <c:pt idx="42">
                  <c:v>3.5239171820910289E-4</c:v>
                </c:pt>
                <c:pt idx="43">
                  <c:v>2.843025928661937E-4</c:v>
                </c:pt>
                <c:pt idx="44">
                  <c:v>2.2918359703827341E-4</c:v>
                </c:pt>
                <c:pt idx="45">
                  <c:v>1.8460763850698179E-4</c:v>
                </c:pt>
                <c:pt idx="46">
                  <c:v>1.4859151929846027E-4</c:v>
                </c:pt>
                <c:pt idx="47">
                  <c:v>1.195172088141633E-4</c:v>
                </c:pt>
                <c:pt idx="48">
                  <c:v>9.6066482864035687E-5</c:v>
                </c:pt>
                <c:pt idx="49">
                  <c:v>7.7166807693457539E-5</c:v>
                </c:pt>
                <c:pt idx="50">
                  <c:v>6.1946646447262371E-5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9-4ABF-821E-2FBCEB39164A}"/>
            </c:ext>
          </c:extLst>
        </c:ser>
        <c:ser>
          <c:idx val="1"/>
          <c:order val="1"/>
          <c:tx>
            <c:v>df = 10</c:v>
          </c:tx>
          <c:marker>
            <c:symbol val="none"/>
          </c:marker>
          <c:cat>
            <c:numRef>
              <c:f>'Chi-Sq'!$B$16:$B$66</c:f>
              <c:numCache>
                <c:formatCode>0.0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</c:numCache>
            </c:numRef>
          </c:cat>
          <c:val>
            <c:numRef>
              <c:f>'Chi-Sq'!$E$16:$E$66</c:f>
              <c:numCache>
                <c:formatCode>General</c:formatCode>
                <c:ptCount val="51"/>
                <c:pt idx="0">
                  <c:v>0</c:v>
                </c:pt>
                <c:pt idx="1">
                  <c:v>6.3378969976514082E-5</c:v>
                </c:pt>
                <c:pt idx="2">
                  <c:v>7.8975346316749158E-4</c:v>
                </c:pt>
                <c:pt idx="3">
                  <c:v>3.1137443662127436E-3</c:v>
                </c:pt>
                <c:pt idx="4">
                  <c:v>7.6641550244050498E-3</c:v>
                </c:pt>
                <c:pt idx="5">
                  <c:v>1.4572387535613513E-2</c:v>
                </c:pt>
                <c:pt idx="6">
                  <c:v>2.3533259078154716E-2</c:v>
                </c:pt>
                <c:pt idx="7">
                  <c:v>3.3954365089885967E-2</c:v>
                </c:pt>
                <c:pt idx="8">
                  <c:v>4.5111761078870903E-2</c:v>
                </c:pt>
                <c:pt idx="9">
                  <c:v>5.6276392606639976E-2</c:v>
                </c:pt>
                <c:pt idx="10">
                  <c:v>6.6800942890542656E-2</c:v>
                </c:pt>
                <c:pt idx="11">
                  <c:v>7.616925585346726E-2</c:v>
                </c:pt>
                <c:pt idx="12">
                  <c:v>8.4015677870770411E-2</c:v>
                </c:pt>
                <c:pt idx="13">
                  <c:v>9.0122896311996464E-2</c:v>
                </c:pt>
                <c:pt idx="14">
                  <c:v>9.4406142704409821E-2</c:v>
                </c:pt>
                <c:pt idx="15">
                  <c:v>9.6890127275428159E-2</c:v>
                </c:pt>
                <c:pt idx="16">
                  <c:v>9.7683407406582323E-2</c:v>
                </c:pt>
                <c:pt idx="17">
                  <c:v>9.6953375676556569E-2</c:v>
                </c:pt>
                <c:pt idx="18">
                  <c:v>9.4903810270062214E-2</c:v>
                </c:pt>
                <c:pt idx="19">
                  <c:v>9.1755987187978866E-2</c:v>
                </c:pt>
                <c:pt idx="20">
                  <c:v>8.773368488392537E-2</c:v>
                </c:pt>
                <c:pt idx="21">
                  <c:v>8.3051971499934485E-2</c:v>
                </c:pt>
                <c:pt idx="22">
                  <c:v>7.7909401862698457E-2</c:v>
                </c:pt>
                <c:pt idx="23">
                  <c:v>7.2483118560877427E-2</c:v>
                </c:pt>
                <c:pt idx="24">
                  <c:v>6.6926308769991699E-2</c:v>
                </c:pt>
                <c:pt idx="25">
                  <c:v>6.1367484290685968E-2</c:v>
                </c:pt>
                <c:pt idx="26">
                  <c:v>5.5911102591969346E-2</c:v>
                </c:pt>
                <c:pt idx="27">
                  <c:v>5.0639114302806203E-2</c:v>
                </c:pt>
                <c:pt idx="28">
                  <c:v>4.561309581867487E-2</c:v>
                </c:pt>
                <c:pt idx="29">
                  <c:v>4.0876696933182535E-2</c:v>
                </c:pt>
                <c:pt idx="30">
                  <c:v>3.6458198227518335E-2</c:v>
                </c:pt>
                <c:pt idx="31">
                  <c:v>3.2373029119059205E-2</c:v>
                </c:pt>
                <c:pt idx="32">
                  <c:v>2.8626144247681014E-2</c:v>
                </c:pt>
                <c:pt idx="33">
                  <c:v>2.5214193484191967E-2</c:v>
                </c:pt>
                <c:pt idx="34">
                  <c:v>2.2127450062679709E-2</c:v>
                </c:pt>
                <c:pt idx="35">
                  <c:v>1.9351483235825539E-2</c:v>
                </c:pt>
                <c:pt idx="36">
                  <c:v>1.686857759609801E-2</c:v>
                </c:pt>
                <c:pt idx="37">
                  <c:v>1.4658911941653285E-2</c:v>
                </c:pt>
                <c:pt idx="38">
                  <c:v>1.2701517347389361E-2</c:v>
                </c:pt>
                <c:pt idx="39">
                  <c:v>1.0975037854508863E-2</c:v>
                </c:pt>
                <c:pt idx="40">
                  <c:v>9.4583187005176789E-3</c:v>
                </c:pt>
                <c:pt idx="41">
                  <c:v>8.1308469206181136E-3</c:v>
                </c:pt>
                <c:pt idx="42">
                  <c:v>6.9730679765471074E-3</c:v>
                </c:pt>
                <c:pt idx="43">
                  <c:v>5.9666002114390753E-3</c:v>
                </c:pt>
                <c:pt idx="44">
                  <c:v>5.0943666931247238E-3</c:v>
                </c:pt>
                <c:pt idx="45">
                  <c:v>4.3406616164315629E-3</c:v>
                </c:pt>
                <c:pt idx="46">
                  <c:v>3.691166045227106E-3</c:v>
                </c:pt>
                <c:pt idx="47">
                  <c:v>3.1329254933363622E-3</c:v>
                </c:pt>
                <c:pt idx="48">
                  <c:v>2.6542997366377869E-3</c:v>
                </c:pt>
                <c:pt idx="49">
                  <c:v>2.2448933534556241E-3</c:v>
                </c:pt>
                <c:pt idx="50">
                  <c:v>1.8954738220614987E-3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9-4ABF-821E-2FBCEB391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355968"/>
        <c:axId val="132357504"/>
      </c:lineChart>
      <c:catAx>
        <c:axId val="1323559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3235750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2357504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32355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Chi-Square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df = 1</c:v>
          </c:tx>
          <c:marker>
            <c:symbol val="none"/>
          </c:marker>
          <c:cat>
            <c:numRef>
              <c:f>'Chi-Sq'!$B$17:$B$66</c:f>
              <c:numCache>
                <c:formatCode>0.0</c:formatCode>
                <c:ptCount val="5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</c:numCache>
            </c:numRef>
          </c:cat>
          <c:val>
            <c:numRef>
              <c:f>'Chi-Sq'!$C$17:$C$66</c:f>
              <c:numCache>
                <c:formatCode>General</c:formatCode>
                <c:ptCount val="50"/>
                <c:pt idx="0">
                  <c:v>0.43939128946772238</c:v>
                </c:pt>
                <c:pt idx="1">
                  <c:v>0.24197072451914331</c:v>
                </c:pt>
                <c:pt idx="2">
                  <c:v>0.15386632280545529</c:v>
                </c:pt>
                <c:pt idx="3">
                  <c:v>0.10377687435514865</c:v>
                </c:pt>
                <c:pt idx="4">
                  <c:v>7.2288957067272508E-2</c:v>
                </c:pt>
                <c:pt idx="5">
                  <c:v>5.1393443267923097E-2</c:v>
                </c:pt>
                <c:pt idx="6">
                  <c:v>3.705618452374812E-2</c:v>
                </c:pt>
                <c:pt idx="7">
                  <c:v>2.6995483256594024E-2</c:v>
                </c:pt>
                <c:pt idx="8">
                  <c:v>1.9821714870604894E-2</c:v>
                </c:pt>
                <c:pt idx="9">
                  <c:v>1.4644982561926485E-2</c:v>
                </c:pt>
                <c:pt idx="10">
                  <c:v>1.087474033728314E-2</c:v>
                </c:pt>
                <c:pt idx="11">
                  <c:v>8.1086955549402439E-3</c:v>
                </c:pt>
                <c:pt idx="12">
                  <c:v>6.0673119025767344E-3</c:v>
                </c:pt>
                <c:pt idx="13">
                  <c:v>4.5533429216401732E-3</c:v>
                </c:pt>
                <c:pt idx="14">
                  <c:v>3.4259035101394828E-3</c:v>
                </c:pt>
                <c:pt idx="15">
                  <c:v>2.5833731692615066E-3</c:v>
                </c:pt>
                <c:pt idx="16">
                  <c:v>1.9518617565225447E-3</c:v>
                </c:pt>
                <c:pt idx="17">
                  <c:v>1.4772828039793355E-3</c:v>
                </c:pt>
                <c:pt idx="18">
                  <c:v>1.1198232344578794E-3</c:v>
                </c:pt>
                <c:pt idx="19">
                  <c:v>8.5003666025203423E-4</c:v>
                </c:pt>
                <c:pt idx="20">
                  <c:v>6.4605484281517439E-4</c:v>
                </c:pt>
                <c:pt idx="21">
                  <c:v>4.9157985005762153E-4</c:v>
                </c:pt>
                <c:pt idx="22">
                  <c:v>3.744276176879148E-4</c:v>
                </c:pt>
                <c:pt idx="23">
                  <c:v>2.85464791675855E-4</c:v>
                </c:pt>
                <c:pt idx="24">
                  <c:v>2.17828423035271E-4</c:v>
                </c:pt>
                <c:pt idx="25">
                  <c:v>1.6635055620285903E-4</c:v>
                </c:pt>
                <c:pt idx="26">
                  <c:v>1.271321608565569E-4</c:v>
                </c:pt>
                <c:pt idx="27">
                  <c:v>9.7226505045914372E-5</c:v>
                </c:pt>
                <c:pt idx="28">
                  <c:v>7.4403106875490743E-5</c:v>
                </c:pt>
                <c:pt idx="29">
                  <c:v>5.6971259661427418E-5</c:v>
                </c:pt>
                <c:pt idx="30">
                  <c:v>4.3647762144189506E-5</c:v>
                </c:pt>
                <c:pt idx="31">
                  <c:v>3.3457556441221335E-5</c:v>
                </c:pt>
                <c:pt idx="32">
                  <c:v>2.5658934493672183E-5</c:v>
                </c:pt>
                <c:pt idx="33">
                  <c:v>1.9687134527509615E-5</c:v>
                </c:pt>
                <c:pt idx="34">
                  <c:v>1.5111734848619759E-5</c:v>
                </c:pt>
                <c:pt idx="35">
                  <c:v>1.1604420995562321E-5</c:v>
                </c:pt>
                <c:pt idx="36">
                  <c:v>8.9145668075170811E-6</c:v>
                </c:pt>
                <c:pt idx="37">
                  <c:v>6.8507116348430993E-6</c:v>
                </c:pt>
                <c:pt idx="38">
                  <c:v>5.2664936100556295E-6</c:v>
                </c:pt>
                <c:pt idx="39">
                  <c:v>4.049955478044558E-6</c:v>
                </c:pt>
                <c:pt idx="40">
                  <c:v>3.1154063142276254E-6</c:v>
                </c:pt>
                <c:pt idx="41">
                  <c:v>2.3972225728510397E-6</c:v>
                </c:pt>
                <c:pt idx="42">
                  <c:v>1.8451222900996885E-6</c:v>
                </c:pt>
                <c:pt idx="43">
                  <c:v>1.4205594857744214E-6</c:v>
                </c:pt>
                <c:pt idx="44">
                  <c:v>1.0939711911524848E-6</c:v>
                </c:pt>
                <c:pt idx="45">
                  <c:v>8.4267402248654239E-7</c:v>
                </c:pt>
                <c:pt idx="46">
                  <c:v>6.4925600080124926E-7</c:v>
                </c:pt>
                <c:pt idx="47">
                  <c:v>5.0034626491685239E-7</c:v>
                </c:pt>
                <c:pt idx="48">
                  <c:v>3.8567334124177013E-7</c:v>
                </c:pt>
                <c:pt idx="49">
                  <c:v>2.9734390294685955E-7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73-48B7-BD47-FE8C681DF0E0}"/>
            </c:ext>
          </c:extLst>
        </c:ser>
        <c:ser>
          <c:idx val="1"/>
          <c:order val="1"/>
          <c:tx>
            <c:v>df = 5</c:v>
          </c:tx>
          <c:marker>
            <c:symbol val="none"/>
          </c:marker>
          <c:cat>
            <c:numRef>
              <c:f>'Chi-Sq'!$B$17:$B$66</c:f>
              <c:numCache>
                <c:formatCode>0.0</c:formatCode>
                <c:ptCount val="5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</c:numCache>
            </c:numRef>
          </c:cat>
          <c:val>
            <c:numRef>
              <c:f>'Chi-Sq'!$D$17:$D$66</c:f>
              <c:numCache>
                <c:formatCode>General</c:formatCode>
                <c:ptCount val="50"/>
                <c:pt idx="0">
                  <c:v>3.661594078897687E-2</c:v>
                </c:pt>
                <c:pt idx="1">
                  <c:v>8.065690817304777E-2</c:v>
                </c:pt>
                <c:pt idx="2">
                  <c:v>0.11539974210409143</c:v>
                </c:pt>
                <c:pt idx="3">
                  <c:v>0.1383691658068649</c:v>
                </c:pt>
                <c:pt idx="4">
                  <c:v>0.15060199389015105</c:v>
                </c:pt>
                <c:pt idx="5">
                  <c:v>0.15418032980376928</c:v>
                </c:pt>
                <c:pt idx="6">
                  <c:v>0.15131275347197151</c:v>
                </c:pt>
                <c:pt idx="7">
                  <c:v>0.14397591070183474</c:v>
                </c:pt>
                <c:pt idx="8">
                  <c:v>0.13379657537658299</c:v>
                </c:pt>
                <c:pt idx="9">
                  <c:v>0.12204152134938735</c:v>
                </c:pt>
                <c:pt idx="10">
                  <c:v>0.10965363173427169</c:v>
                </c:pt>
                <c:pt idx="11">
                  <c:v>9.7304346659282934E-2</c:v>
                </c:pt>
                <c:pt idx="12">
                  <c:v>8.544797596128903E-2</c:v>
                </c:pt>
                <c:pt idx="13">
                  <c:v>7.4371267720122813E-2</c:v>
                </c:pt>
                <c:pt idx="14">
                  <c:v>6.4235690815115279E-2</c:v>
                </c:pt>
                <c:pt idx="15">
                  <c:v>5.511196094424544E-2</c:v>
                </c:pt>
                <c:pt idx="16">
                  <c:v>4.7007337302917958E-2</c:v>
                </c:pt>
                <c:pt idx="17">
                  <c:v>3.988663570744206E-2</c:v>
                </c:pt>
                <c:pt idx="18">
                  <c:v>3.3688015636607886E-2</c:v>
                </c:pt>
                <c:pt idx="19">
                  <c:v>2.8334555341734478E-2</c:v>
                </c:pt>
                <c:pt idx="20">
                  <c:v>2.3742515473457661E-2</c:v>
                </c:pt>
                <c:pt idx="21">
                  <c:v>1.9827053952324078E-2</c:v>
                </c:pt>
                <c:pt idx="22">
                  <c:v>1.650601747974224E-2</c:v>
                </c:pt>
                <c:pt idx="23">
                  <c:v>1.3702310000441044E-2</c:v>
                </c:pt>
                <c:pt idx="24">
                  <c:v>1.1345230366420366E-2</c:v>
                </c:pt>
                <c:pt idx="25">
                  <c:v>9.3710813327610581E-3</c:v>
                </c:pt>
                <c:pt idx="26">
                  <c:v>7.7232787720358312E-3</c:v>
                </c:pt>
                <c:pt idx="27">
                  <c:v>6.3521316629997363E-3</c:v>
                </c:pt>
                <c:pt idx="28">
                  <c:v>5.214417740190643E-3</c:v>
                </c:pt>
                <c:pt idx="29">
                  <c:v>4.2728444746070555E-3</c:v>
                </c:pt>
                <c:pt idx="30">
                  <c:v>3.4954582850471741E-3</c:v>
                </c:pt>
                <c:pt idx="31">
                  <c:v>2.8550448163175528E-3</c:v>
                </c:pt>
                <c:pt idx="32">
                  <c:v>2.328548305300751E-3</c:v>
                </c:pt>
                <c:pt idx="33">
                  <c:v>1.8965272928167607E-3</c:v>
                </c:pt>
                <c:pt idx="34">
                  <c:v>1.5426562657966016E-3</c:v>
                </c:pt>
                <c:pt idx="35">
                  <c:v>1.2532774675207297E-3</c:v>
                </c:pt>
                <c:pt idx="36">
                  <c:v>1.0170034966242405E-3</c:v>
                </c:pt>
                <c:pt idx="37">
                  <c:v>8.2436896672611931E-4</c:v>
                </c:pt>
                <c:pt idx="38">
                  <c:v>6.6752806507455113E-4</c:v>
                </c:pt>
                <c:pt idx="39">
                  <c:v>5.3999406373927451E-4</c:v>
                </c:pt>
                <c:pt idx="40">
                  <c:v>4.364165011847201E-4</c:v>
                </c:pt>
                <c:pt idx="41">
                  <c:v>3.5239171820910289E-4</c:v>
                </c:pt>
                <c:pt idx="42">
                  <c:v>2.843025928661937E-4</c:v>
                </c:pt>
                <c:pt idx="43">
                  <c:v>2.2918359703827341E-4</c:v>
                </c:pt>
                <c:pt idx="44">
                  <c:v>1.8460763850698179E-4</c:v>
                </c:pt>
                <c:pt idx="45">
                  <c:v>1.4859151929846027E-4</c:v>
                </c:pt>
                <c:pt idx="46">
                  <c:v>1.195172088141633E-4</c:v>
                </c:pt>
                <c:pt idx="47">
                  <c:v>9.6066482864035687E-5</c:v>
                </c:pt>
                <c:pt idx="48">
                  <c:v>7.7166807693457539E-5</c:v>
                </c:pt>
                <c:pt idx="49">
                  <c:v>6.1946646447262371E-5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3-48B7-BD47-FE8C681DF0E0}"/>
            </c:ext>
          </c:extLst>
        </c:ser>
        <c:ser>
          <c:idx val="2"/>
          <c:order val="2"/>
          <c:tx>
            <c:v>df = 10</c:v>
          </c:tx>
          <c:marker>
            <c:symbol val="none"/>
          </c:marker>
          <c:cat>
            <c:numRef>
              <c:f>'Chi-Sq'!$B$17:$B$66</c:f>
              <c:numCache>
                <c:formatCode>0.0</c:formatCode>
                <c:ptCount val="5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</c:numCache>
            </c:numRef>
          </c:cat>
          <c:val>
            <c:numRef>
              <c:f>'Chi-Sq'!$E$17:$E$66</c:f>
              <c:numCache>
                <c:formatCode>General</c:formatCode>
                <c:ptCount val="50"/>
                <c:pt idx="0">
                  <c:v>6.3378969976514082E-5</c:v>
                </c:pt>
                <c:pt idx="1">
                  <c:v>7.8975346316749158E-4</c:v>
                </c:pt>
                <c:pt idx="2">
                  <c:v>3.1137443662127436E-3</c:v>
                </c:pt>
                <c:pt idx="3">
                  <c:v>7.6641550244050498E-3</c:v>
                </c:pt>
                <c:pt idx="4">
                  <c:v>1.4572387535613513E-2</c:v>
                </c:pt>
                <c:pt idx="5">
                  <c:v>2.3533259078154716E-2</c:v>
                </c:pt>
                <c:pt idx="6">
                  <c:v>3.3954365089885967E-2</c:v>
                </c:pt>
                <c:pt idx="7">
                  <c:v>4.5111761078870903E-2</c:v>
                </c:pt>
                <c:pt idx="8">
                  <c:v>5.6276392606639976E-2</c:v>
                </c:pt>
                <c:pt idx="9">
                  <c:v>6.6800942890542656E-2</c:v>
                </c:pt>
                <c:pt idx="10">
                  <c:v>7.616925585346726E-2</c:v>
                </c:pt>
                <c:pt idx="11">
                  <c:v>8.4015677870770411E-2</c:v>
                </c:pt>
                <c:pt idx="12">
                  <c:v>9.0122896311996464E-2</c:v>
                </c:pt>
                <c:pt idx="13">
                  <c:v>9.4406142704409821E-2</c:v>
                </c:pt>
                <c:pt idx="14">
                  <c:v>9.6890127275428159E-2</c:v>
                </c:pt>
                <c:pt idx="15">
                  <c:v>9.7683407406582323E-2</c:v>
                </c:pt>
                <c:pt idx="16">
                  <c:v>9.6953375676556569E-2</c:v>
                </c:pt>
                <c:pt idx="17">
                  <c:v>9.4903810270062214E-2</c:v>
                </c:pt>
                <c:pt idx="18">
                  <c:v>9.1755987187978866E-2</c:v>
                </c:pt>
                <c:pt idx="19">
                  <c:v>8.773368488392537E-2</c:v>
                </c:pt>
                <c:pt idx="20">
                  <c:v>8.3051971499934485E-2</c:v>
                </c:pt>
                <c:pt idx="21">
                  <c:v>7.7909401862698457E-2</c:v>
                </c:pt>
                <c:pt idx="22">
                  <c:v>7.2483118560877427E-2</c:v>
                </c:pt>
                <c:pt idx="23">
                  <c:v>6.6926308769991699E-2</c:v>
                </c:pt>
                <c:pt idx="24">
                  <c:v>6.1367484290685968E-2</c:v>
                </c:pt>
                <c:pt idx="25">
                  <c:v>5.5911102591969346E-2</c:v>
                </c:pt>
                <c:pt idx="26">
                  <c:v>5.0639114302806203E-2</c:v>
                </c:pt>
                <c:pt idx="27">
                  <c:v>4.561309581867487E-2</c:v>
                </c:pt>
                <c:pt idx="28">
                  <c:v>4.0876696933182535E-2</c:v>
                </c:pt>
                <c:pt idx="29">
                  <c:v>3.6458198227518335E-2</c:v>
                </c:pt>
                <c:pt idx="30">
                  <c:v>3.2373029119059205E-2</c:v>
                </c:pt>
                <c:pt idx="31">
                  <c:v>2.8626144247681014E-2</c:v>
                </c:pt>
                <c:pt idx="32">
                  <c:v>2.5214193484191967E-2</c:v>
                </c:pt>
                <c:pt idx="33">
                  <c:v>2.2127450062679709E-2</c:v>
                </c:pt>
                <c:pt idx="34">
                  <c:v>1.9351483235825539E-2</c:v>
                </c:pt>
                <c:pt idx="35">
                  <c:v>1.686857759609801E-2</c:v>
                </c:pt>
                <c:pt idx="36">
                  <c:v>1.4658911941653285E-2</c:v>
                </c:pt>
                <c:pt idx="37">
                  <c:v>1.2701517347389361E-2</c:v>
                </c:pt>
                <c:pt idx="38">
                  <c:v>1.0975037854508863E-2</c:v>
                </c:pt>
                <c:pt idx="39">
                  <c:v>9.4583187005176789E-3</c:v>
                </c:pt>
                <c:pt idx="40">
                  <c:v>8.1308469206181136E-3</c:v>
                </c:pt>
                <c:pt idx="41">
                  <c:v>6.9730679765471074E-3</c:v>
                </c:pt>
                <c:pt idx="42">
                  <c:v>5.9666002114390753E-3</c:v>
                </c:pt>
                <c:pt idx="43">
                  <c:v>5.0943666931247238E-3</c:v>
                </c:pt>
                <c:pt idx="44">
                  <c:v>4.3406616164315629E-3</c:v>
                </c:pt>
                <c:pt idx="45">
                  <c:v>3.691166045227106E-3</c:v>
                </c:pt>
                <c:pt idx="46">
                  <c:v>3.1329254933363622E-3</c:v>
                </c:pt>
                <c:pt idx="47">
                  <c:v>2.6542997366377869E-3</c:v>
                </c:pt>
                <c:pt idx="48">
                  <c:v>2.2448933534556241E-3</c:v>
                </c:pt>
                <c:pt idx="49">
                  <c:v>1.8954738220614987E-3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73-48B7-BD47-FE8C681DF0E0}"/>
            </c:ext>
          </c:extLst>
        </c:ser>
        <c:ser>
          <c:idx val="3"/>
          <c:order val="3"/>
          <c:tx>
            <c:v>df = 30</c:v>
          </c:tx>
          <c:marker>
            <c:symbol val="none"/>
          </c:marker>
          <c:cat>
            <c:numRef>
              <c:f>'Chi-Sq'!$B$17:$B$66</c:f>
              <c:numCache>
                <c:formatCode>0.0</c:formatCode>
                <c:ptCount val="5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</c:numCache>
            </c:numRef>
          </c:cat>
          <c:val>
            <c:numRef>
              <c:f>'Chi-Sq'!$F$17:$F$66</c:f>
              <c:numCache>
                <c:formatCode>General</c:formatCode>
                <c:ptCount val="50"/>
                <c:pt idx="0">
                  <c:v>1.6639801960298342E-20</c:v>
                </c:pt>
                <c:pt idx="1">
                  <c:v>2.1232174361531921E-16</c:v>
                </c:pt>
                <c:pt idx="2">
                  <c:v>4.8272354070163344E-14</c:v>
                </c:pt>
                <c:pt idx="3">
                  <c:v>2.1099257401562919E-12</c:v>
                </c:pt>
                <c:pt idx="4">
                  <c:v>3.7362311073962552E-11</c:v>
                </c:pt>
                <c:pt idx="5">
                  <c:v>3.7359199002323759E-10</c:v>
                </c:pt>
                <c:pt idx="6">
                  <c:v>2.5181348906610033E-9</c:v>
                </c:pt>
                <c:pt idx="7">
                  <c:v>1.2717232983276559E-8</c:v>
                </c:pt>
                <c:pt idx="8">
                  <c:v>5.1517445644036793E-8</c:v>
                </c:pt>
                <c:pt idx="9">
                  <c:v>1.7538222234784354E-7</c:v>
                </c:pt>
                <c:pt idx="10">
                  <c:v>5.1869198914969111E-7</c:v>
                </c:pt>
                <c:pt idx="11">
                  <c:v>1.365764351001487E-6</c:v>
                </c:pt>
                <c:pt idx="12">
                  <c:v>3.2619074885449244E-6</c:v>
                </c:pt>
                <c:pt idx="13">
                  <c:v>7.1694127937997707E-6</c:v>
                </c:pt>
                <c:pt idx="14">
                  <c:v>1.4668817092095687E-5</c:v>
                </c:pt>
                <c:pt idx="15">
                  <c:v>2.8198343930310267E-5</c:v>
                </c:pt>
                <c:pt idx="16">
                  <c:v>5.1316275125678344E-5</c:v>
                </c:pt>
                <c:pt idx="17">
                  <c:v>8.8963462304390755E-5</c:v>
                </c:pt>
                <c:pt idx="18">
                  <c:v>1.4769758627383015E-4</c:v>
                </c:pt>
                <c:pt idx="19">
                  <c:v>2.3586815148161517E-4</c:v>
                </c:pt>
                <c:pt idx="20">
                  <c:v>3.6370215133629049E-4</c:v>
                </c:pt>
                <c:pt idx="21">
                  <c:v>5.4327491774697504E-4</c:v>
                </c:pt>
                <c:pt idx="22">
                  <c:v>7.8834842985415631E-4</c:v>
                </c:pt>
                <c:pt idx="23">
                  <c:v>1.1140694526804355E-3</c:v>
                </c:pt>
                <c:pt idx="24">
                  <c:v>1.5365311998272934E-3</c:v>
                </c:pt>
                <c:pt idx="25">
                  <c:v>2.072213567712318E-3</c:v>
                </c:pt>
                <c:pt idx="26">
                  <c:v>2.7373272388784143E-3</c:v>
                </c:pt>
                <c:pt idx="27">
                  <c:v>3.5470951554621008E-3</c:v>
                </c:pt>
                <c:pt idx="28">
                  <c:v>4.5150103526663413E-3</c:v>
                </c:pt>
                <c:pt idx="29">
                  <c:v>5.6521115628370153E-3</c:v>
                </c:pt>
                <c:pt idx="30">
                  <c:v>6.9663173144708474E-3</c:v>
                </c:pt>
                <c:pt idx="31">
                  <c:v>8.461855697926424E-3</c:v>
                </c:pt>
                <c:pt idx="32">
                  <c:v>1.0138821013405646E-2</c:v>
                </c:pt>
                <c:pt idx="33">
                  <c:v>1.1992880770764573E-2</c:v>
                </c:pt>
                <c:pt idx="34">
                  <c:v>1.401514766618263E-2</c:v>
                </c:pt>
                <c:pt idx="35">
                  <c:v>1.6192221917503927E-2</c:v>
                </c:pt>
                <c:pt idx="36">
                  <c:v>1.8506400348280421E-2</c:v>
                </c:pt>
                <c:pt idx="37">
                  <c:v>2.0936040426336948E-2</c:v>
                </c:pt>
                <c:pt idx="38">
                  <c:v>2.3456060519275412E-2</c:v>
                </c:pt>
                <c:pt idx="39">
                  <c:v>2.6038552223013031E-2</c:v>
                </c:pt>
                <c:pt idx="40">
                  <c:v>2.8653476908645181E-2</c:v>
                </c:pt>
                <c:pt idx="41">
                  <c:v>3.1269416648032858E-2</c:v>
                </c:pt>
                <c:pt idx="42">
                  <c:v>3.3854349339468265E-2</c:v>
                </c:pt>
                <c:pt idx="43">
                  <c:v>3.6376418993475629E-2</c:v>
                </c:pt>
                <c:pt idx="44">
                  <c:v>3.880467452378384E-2</c:v>
                </c:pt>
                <c:pt idx="45">
                  <c:v>4.1109753749477083E-2</c:v>
                </c:pt>
                <c:pt idx="46">
                  <c:v>4.3264493364934244E-2</c:v>
                </c:pt>
                <c:pt idx="47">
                  <c:v>4.5244450091649076E-2</c:v>
                </c:pt>
                <c:pt idx="48">
                  <c:v>4.7028322827086293E-2</c:v>
                </c:pt>
                <c:pt idx="49">
                  <c:v>4.859827011828978E-2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73-48B7-BD47-FE8C681DF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04992"/>
        <c:axId val="133219072"/>
      </c:lineChart>
      <c:catAx>
        <c:axId val="13320499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3321907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21907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33204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0</xdr:rowOff>
    </xdr:from>
    <xdr:to>
      <xdr:col>1</xdr:col>
      <xdr:colOff>28575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0CB9B-F8AC-4EA5-B42F-056AC7D1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" y="736600"/>
          <a:ext cx="1079500" cy="5619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19050</xdr:colOff>
      <xdr:row>16</xdr:row>
      <xdr:rowOff>128587</xdr:rowOff>
    </xdr:from>
    <xdr:to>
      <xdr:col>13</xdr:col>
      <xdr:colOff>314325</xdr:colOff>
      <xdr:row>31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BF9429-F8D9-4691-BFF7-813DD5009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0</xdr:row>
      <xdr:rowOff>176212</xdr:rowOff>
    </xdr:from>
    <xdr:to>
      <xdr:col>13</xdr:col>
      <xdr:colOff>304800</xdr:colOff>
      <xdr:row>15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FCCC2E-4E6C-4B67-A7A7-4972CB399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-squ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-Sq"/>
      <sheetName val="Chi-Sq 0"/>
      <sheetName val="Shape"/>
      <sheetName val="1 Sample Var"/>
      <sheetName val="Good Fit 0"/>
      <sheetName val="Good Fit 1"/>
      <sheetName val="Good Fit 2"/>
      <sheetName val="Good Fit 3"/>
      <sheetName val="Dispers"/>
      <sheetName val="Chi-Sq 1"/>
      <sheetName val="Chi-Sq 2"/>
      <sheetName val="Chi-Sq 3"/>
      <sheetName val="Chi-Sq 4"/>
      <sheetName val="Chi-Sq 5"/>
      <sheetName val="Post-hoc 1"/>
      <sheetName val="Post-hoc 1a"/>
      <sheetName val="Post-hoc 1b"/>
      <sheetName val="Post-hoc 2"/>
      <sheetName val="Std Res"/>
      <sheetName val="Adj Res"/>
      <sheetName val="Fisher"/>
      <sheetName val="Fisher 2"/>
      <sheetName val="Sim 1"/>
      <sheetName val="Sim 2"/>
    </sheetNames>
    <sheetDataSet>
      <sheetData sheetId="0">
        <row r="16">
          <cell r="B16">
            <v>0</v>
          </cell>
          <cell r="D16">
            <v>0</v>
          </cell>
          <cell r="E16">
            <v>0</v>
          </cell>
        </row>
        <row r="17">
          <cell r="B17">
            <v>0.5</v>
          </cell>
          <cell r="C17">
            <v>0.43939128946772238</v>
          </cell>
          <cell r="D17">
            <v>3.661594078897687E-2</v>
          </cell>
          <cell r="E17">
            <v>6.3378969976514082E-5</v>
          </cell>
          <cell r="F17">
            <v>1.6639801960298342E-20</v>
          </cell>
        </row>
        <row r="18">
          <cell r="B18">
            <v>1</v>
          </cell>
          <cell r="C18">
            <v>0.24197072451914331</v>
          </cell>
          <cell r="D18">
            <v>8.065690817304777E-2</v>
          </cell>
          <cell r="E18">
            <v>7.8975346316749158E-4</v>
          </cell>
          <cell r="F18">
            <v>2.1232174361531921E-16</v>
          </cell>
        </row>
        <row r="19">
          <cell r="B19">
            <v>1.5</v>
          </cell>
          <cell r="C19">
            <v>0.15386632280545529</v>
          </cell>
          <cell r="D19">
            <v>0.11539974210409143</v>
          </cell>
          <cell r="E19">
            <v>3.1137443662127436E-3</v>
          </cell>
          <cell r="F19">
            <v>4.8272354070163344E-14</v>
          </cell>
        </row>
        <row r="20">
          <cell r="B20">
            <v>2</v>
          </cell>
          <cell r="C20">
            <v>0.10377687435514865</v>
          </cell>
          <cell r="D20">
            <v>0.1383691658068649</v>
          </cell>
          <cell r="E20">
            <v>7.6641550244050498E-3</v>
          </cell>
          <cell r="F20">
            <v>2.1099257401562919E-12</v>
          </cell>
        </row>
        <row r="21">
          <cell r="B21">
            <v>2.5</v>
          </cell>
          <cell r="C21">
            <v>7.2288957067272508E-2</v>
          </cell>
          <cell r="D21">
            <v>0.15060199389015105</v>
          </cell>
          <cell r="E21">
            <v>1.4572387535613513E-2</v>
          </cell>
          <cell r="F21">
            <v>3.7362311073962552E-11</v>
          </cell>
        </row>
        <row r="22">
          <cell r="B22">
            <v>3</v>
          </cell>
          <cell r="C22">
            <v>5.1393443267923097E-2</v>
          </cell>
          <cell r="D22">
            <v>0.15418032980376928</v>
          </cell>
          <cell r="E22">
            <v>2.3533259078154716E-2</v>
          </cell>
          <cell r="F22">
            <v>3.7359199002323759E-10</v>
          </cell>
        </row>
        <row r="23">
          <cell r="B23">
            <v>3.5</v>
          </cell>
          <cell r="C23">
            <v>3.705618452374812E-2</v>
          </cell>
          <cell r="D23">
            <v>0.15131275347197151</v>
          </cell>
          <cell r="E23">
            <v>3.3954365089885967E-2</v>
          </cell>
          <cell r="F23">
            <v>2.5181348906610033E-9</v>
          </cell>
        </row>
        <row r="24">
          <cell r="B24">
            <v>4</v>
          </cell>
          <cell r="C24">
            <v>2.6995483256594024E-2</v>
          </cell>
          <cell r="D24">
            <v>0.14397591070183474</v>
          </cell>
          <cell r="E24">
            <v>4.5111761078870903E-2</v>
          </cell>
          <cell r="F24">
            <v>1.2717232983276559E-8</v>
          </cell>
        </row>
        <row r="25">
          <cell r="B25">
            <v>4.5</v>
          </cell>
          <cell r="C25">
            <v>1.9821714870604894E-2</v>
          </cell>
          <cell r="D25">
            <v>0.13379657537658299</v>
          </cell>
          <cell r="E25">
            <v>5.6276392606639976E-2</v>
          </cell>
          <cell r="F25">
            <v>5.1517445644036793E-8</v>
          </cell>
        </row>
        <row r="26">
          <cell r="B26">
            <v>5</v>
          </cell>
          <cell r="C26">
            <v>1.4644982561926485E-2</v>
          </cell>
          <cell r="D26">
            <v>0.12204152134938735</v>
          </cell>
          <cell r="E26">
            <v>6.6800942890542656E-2</v>
          </cell>
          <cell r="F26">
            <v>1.7538222234784354E-7</v>
          </cell>
        </row>
        <row r="27">
          <cell r="B27">
            <v>5.5</v>
          </cell>
          <cell r="C27">
            <v>1.087474033728314E-2</v>
          </cell>
          <cell r="D27">
            <v>0.10965363173427169</v>
          </cell>
          <cell r="E27">
            <v>7.616925585346726E-2</v>
          </cell>
          <cell r="F27">
            <v>5.1869198914969111E-7</v>
          </cell>
        </row>
        <row r="28">
          <cell r="B28">
            <v>6</v>
          </cell>
          <cell r="C28">
            <v>8.1086955549402439E-3</v>
          </cell>
          <cell r="D28">
            <v>9.7304346659282934E-2</v>
          </cell>
          <cell r="E28">
            <v>8.4015677870770411E-2</v>
          </cell>
          <cell r="F28">
            <v>1.365764351001487E-6</v>
          </cell>
        </row>
        <row r="29">
          <cell r="B29">
            <v>6.5</v>
          </cell>
          <cell r="C29">
            <v>6.0673119025767344E-3</v>
          </cell>
          <cell r="D29">
            <v>8.544797596128903E-2</v>
          </cell>
          <cell r="E29">
            <v>9.0122896311996464E-2</v>
          </cell>
          <cell r="F29">
            <v>3.2619074885449244E-6</v>
          </cell>
        </row>
        <row r="30">
          <cell r="B30">
            <v>7</v>
          </cell>
          <cell r="C30">
            <v>4.5533429216401732E-3</v>
          </cell>
          <cell r="D30">
            <v>7.4371267720122813E-2</v>
          </cell>
          <cell r="E30">
            <v>9.4406142704409821E-2</v>
          </cell>
          <cell r="F30">
            <v>7.1694127937997707E-6</v>
          </cell>
        </row>
        <row r="31">
          <cell r="B31">
            <v>7.5</v>
          </cell>
          <cell r="C31">
            <v>3.4259035101394828E-3</v>
          </cell>
          <cell r="D31">
            <v>6.4235690815115279E-2</v>
          </cell>
          <cell r="E31">
            <v>9.6890127275428159E-2</v>
          </cell>
          <cell r="F31">
            <v>1.4668817092095687E-5</v>
          </cell>
        </row>
        <row r="32">
          <cell r="B32">
            <v>8</v>
          </cell>
          <cell r="C32">
            <v>2.5833731692615066E-3</v>
          </cell>
          <cell r="D32">
            <v>5.511196094424544E-2</v>
          </cell>
          <cell r="E32">
            <v>9.7683407406582323E-2</v>
          </cell>
          <cell r="F32">
            <v>2.8198343930310267E-5</v>
          </cell>
        </row>
        <row r="33">
          <cell r="B33">
            <v>8.5</v>
          </cell>
          <cell r="C33">
            <v>1.9518617565225447E-3</v>
          </cell>
          <cell r="D33">
            <v>4.7007337302917958E-2</v>
          </cell>
          <cell r="E33">
            <v>9.6953375676556569E-2</v>
          </cell>
          <cell r="F33">
            <v>5.1316275125678344E-5</v>
          </cell>
        </row>
        <row r="34">
          <cell r="B34">
            <v>9</v>
          </cell>
          <cell r="C34">
            <v>1.4772828039793355E-3</v>
          </cell>
          <cell r="D34">
            <v>3.988663570744206E-2</v>
          </cell>
          <cell r="E34">
            <v>9.4903810270062214E-2</v>
          </cell>
          <cell r="F34">
            <v>8.8963462304390755E-5</v>
          </cell>
        </row>
        <row r="35">
          <cell r="B35">
            <v>9.5</v>
          </cell>
          <cell r="C35">
            <v>1.1198232344578794E-3</v>
          </cell>
          <cell r="D35">
            <v>3.3688015636607886E-2</v>
          </cell>
          <cell r="E35">
            <v>9.1755987187978866E-2</v>
          </cell>
          <cell r="F35">
            <v>1.4769758627383015E-4</v>
          </cell>
        </row>
        <row r="36">
          <cell r="B36">
            <v>10</v>
          </cell>
          <cell r="C36">
            <v>8.5003666025203423E-4</v>
          </cell>
          <cell r="D36">
            <v>2.8334555341734478E-2</v>
          </cell>
          <cell r="E36">
            <v>8.773368488392537E-2</v>
          </cell>
          <cell r="F36">
            <v>2.3586815148161517E-4</v>
          </cell>
        </row>
        <row r="37">
          <cell r="B37">
            <v>10.5</v>
          </cell>
          <cell r="C37">
            <v>6.4605484281517439E-4</v>
          </cell>
          <cell r="D37">
            <v>2.3742515473457661E-2</v>
          </cell>
          <cell r="E37">
            <v>8.3051971499934485E-2</v>
          </cell>
          <cell r="F37">
            <v>3.6370215133629049E-4</v>
          </cell>
        </row>
        <row r="38">
          <cell r="B38">
            <v>11</v>
          </cell>
          <cell r="C38">
            <v>4.9157985005762153E-4</v>
          </cell>
          <cell r="D38">
            <v>1.9827053952324078E-2</v>
          </cell>
          <cell r="E38">
            <v>7.7909401862698457E-2</v>
          </cell>
          <cell r="F38">
            <v>5.4327491774697504E-4</v>
          </cell>
        </row>
        <row r="39">
          <cell r="B39">
            <v>11.5</v>
          </cell>
          <cell r="C39">
            <v>3.744276176879148E-4</v>
          </cell>
          <cell r="D39">
            <v>1.650601747974224E-2</v>
          </cell>
          <cell r="E39">
            <v>7.2483118560877427E-2</v>
          </cell>
          <cell r="F39">
            <v>7.8834842985415631E-4</v>
          </cell>
        </row>
        <row r="40">
          <cell r="B40">
            <v>12</v>
          </cell>
          <cell r="C40">
            <v>2.85464791675855E-4</v>
          </cell>
          <cell r="D40">
            <v>1.3702310000441044E-2</v>
          </cell>
          <cell r="E40">
            <v>6.6926308769991699E-2</v>
          </cell>
          <cell r="F40">
            <v>1.1140694526804355E-3</v>
          </cell>
        </row>
        <row r="41">
          <cell r="B41">
            <v>12.5</v>
          </cell>
          <cell r="C41">
            <v>2.17828423035271E-4</v>
          </cell>
          <cell r="D41">
            <v>1.1345230366420366E-2</v>
          </cell>
          <cell r="E41">
            <v>6.1367484290685968E-2</v>
          </cell>
          <cell r="F41">
            <v>1.5365311998272934E-3</v>
          </cell>
        </row>
        <row r="42">
          <cell r="B42">
            <v>13</v>
          </cell>
          <cell r="C42">
            <v>1.6635055620285903E-4</v>
          </cell>
          <cell r="D42">
            <v>9.3710813327610581E-3</v>
          </cell>
          <cell r="E42">
            <v>5.5911102591969346E-2</v>
          </cell>
          <cell r="F42">
            <v>2.072213567712318E-3</v>
          </cell>
        </row>
        <row r="43">
          <cell r="B43">
            <v>13.5</v>
          </cell>
          <cell r="C43">
            <v>1.271321608565569E-4</v>
          </cell>
          <cell r="D43">
            <v>7.7232787720358312E-3</v>
          </cell>
          <cell r="E43">
            <v>5.0639114302806203E-2</v>
          </cell>
          <cell r="F43">
            <v>2.7373272388784143E-3</v>
          </cell>
        </row>
        <row r="44">
          <cell r="B44">
            <v>14</v>
          </cell>
          <cell r="C44">
            <v>9.7226505045914372E-5</v>
          </cell>
          <cell r="D44">
            <v>6.3521316629997363E-3</v>
          </cell>
          <cell r="E44">
            <v>4.561309581867487E-2</v>
          </cell>
          <cell r="F44">
            <v>3.5470951554621008E-3</v>
          </cell>
        </row>
        <row r="45">
          <cell r="B45">
            <v>14.5</v>
          </cell>
          <cell r="C45">
            <v>7.4403106875490743E-5</v>
          </cell>
          <cell r="D45">
            <v>5.214417740190643E-3</v>
          </cell>
          <cell r="E45">
            <v>4.0876696933182535E-2</v>
          </cell>
          <cell r="F45">
            <v>4.5150103526663413E-3</v>
          </cell>
        </row>
        <row r="46">
          <cell r="B46">
            <v>15</v>
          </cell>
          <cell r="C46">
            <v>5.6971259661427418E-5</v>
          </cell>
          <cell r="D46">
            <v>4.2728444746070555E-3</v>
          </cell>
          <cell r="E46">
            <v>3.6458198227518335E-2</v>
          </cell>
          <cell r="F46">
            <v>5.6521115628370153E-3</v>
          </cell>
        </row>
        <row r="47">
          <cell r="B47">
            <v>15.5</v>
          </cell>
          <cell r="C47">
            <v>4.3647762144189506E-5</v>
          </cell>
          <cell r="D47">
            <v>3.4954582850471741E-3</v>
          </cell>
          <cell r="E47">
            <v>3.2373029119059205E-2</v>
          </cell>
          <cell r="F47">
            <v>6.9663173144708474E-3</v>
          </cell>
        </row>
        <row r="48">
          <cell r="B48">
            <v>16</v>
          </cell>
          <cell r="C48">
            <v>3.3457556441221335E-5</v>
          </cell>
          <cell r="D48">
            <v>2.8550448163175528E-3</v>
          </cell>
          <cell r="E48">
            <v>2.8626144247681014E-2</v>
          </cell>
          <cell r="F48">
            <v>8.461855697926424E-3</v>
          </cell>
        </row>
        <row r="49">
          <cell r="B49">
            <v>16.5</v>
          </cell>
          <cell r="C49">
            <v>2.5658934493672183E-5</v>
          </cell>
          <cell r="D49">
            <v>2.328548305300751E-3</v>
          </cell>
          <cell r="E49">
            <v>2.5214193484191967E-2</v>
          </cell>
          <cell r="F49">
            <v>1.0138821013405646E-2</v>
          </cell>
        </row>
        <row r="50">
          <cell r="B50">
            <v>17</v>
          </cell>
          <cell r="C50">
            <v>1.9687134527509615E-5</v>
          </cell>
          <cell r="D50">
            <v>1.8965272928167607E-3</v>
          </cell>
          <cell r="E50">
            <v>2.2127450062679709E-2</v>
          </cell>
          <cell r="F50">
            <v>1.1992880770764573E-2</v>
          </cell>
        </row>
        <row r="51">
          <cell r="B51">
            <v>17.5</v>
          </cell>
          <cell r="C51">
            <v>1.5111734848619759E-5</v>
          </cell>
          <cell r="D51">
            <v>1.5426562657966016E-3</v>
          </cell>
          <cell r="E51">
            <v>1.9351483235825539E-2</v>
          </cell>
          <cell r="F51">
            <v>1.401514766618263E-2</v>
          </cell>
        </row>
        <row r="52">
          <cell r="B52">
            <v>18</v>
          </cell>
          <cell r="C52">
            <v>1.1604420995562321E-5</v>
          </cell>
          <cell r="D52">
            <v>1.2532774675207297E-3</v>
          </cell>
          <cell r="E52">
            <v>1.686857759609801E-2</v>
          </cell>
          <cell r="F52">
            <v>1.6192221917503927E-2</v>
          </cell>
        </row>
        <row r="53">
          <cell r="B53">
            <v>18.5</v>
          </cell>
          <cell r="C53">
            <v>8.9145668075170811E-6</v>
          </cell>
          <cell r="D53">
            <v>1.0170034966242405E-3</v>
          </cell>
          <cell r="E53">
            <v>1.4658911941653285E-2</v>
          </cell>
          <cell r="F53">
            <v>1.8506400348280421E-2</v>
          </cell>
        </row>
        <row r="54">
          <cell r="B54">
            <v>19</v>
          </cell>
          <cell r="C54">
            <v>6.8507116348430993E-6</v>
          </cell>
          <cell r="D54">
            <v>8.2436896672611931E-4</v>
          </cell>
          <cell r="E54">
            <v>1.2701517347389361E-2</v>
          </cell>
          <cell r="F54">
            <v>2.0936040426336948E-2</v>
          </cell>
        </row>
        <row r="55">
          <cell r="B55">
            <v>19.5</v>
          </cell>
          <cell r="C55">
            <v>5.2664936100556295E-6</v>
          </cell>
          <cell r="D55">
            <v>6.6752806507455113E-4</v>
          </cell>
          <cell r="E55">
            <v>1.0975037854508863E-2</v>
          </cell>
          <cell r="F55">
            <v>2.3456060519275412E-2</v>
          </cell>
        </row>
        <row r="56">
          <cell r="B56">
            <v>20</v>
          </cell>
          <cell r="C56">
            <v>4.049955478044558E-6</v>
          </cell>
          <cell r="D56">
            <v>5.3999406373927451E-4</v>
          </cell>
          <cell r="E56">
            <v>9.4583187005176789E-3</v>
          </cell>
          <cell r="F56">
            <v>2.6038552223013031E-2</v>
          </cell>
        </row>
        <row r="57">
          <cell r="B57">
            <v>20.5</v>
          </cell>
          <cell r="C57">
            <v>3.1154063142276254E-6</v>
          </cell>
          <cell r="D57">
            <v>4.364165011847201E-4</v>
          </cell>
          <cell r="E57">
            <v>8.1308469206181136E-3</v>
          </cell>
          <cell r="F57">
            <v>2.8653476908645181E-2</v>
          </cell>
        </row>
        <row r="58">
          <cell r="B58">
            <v>21</v>
          </cell>
          <cell r="C58">
            <v>2.3972225728510397E-6</v>
          </cell>
          <cell r="D58">
            <v>3.5239171820910289E-4</v>
          </cell>
          <cell r="E58">
            <v>6.9730679765471074E-3</v>
          </cell>
          <cell r="F58">
            <v>3.1269416648032858E-2</v>
          </cell>
        </row>
        <row r="59">
          <cell r="B59">
            <v>21.5</v>
          </cell>
          <cell r="C59">
            <v>1.8451222900996885E-6</v>
          </cell>
          <cell r="D59">
            <v>2.843025928661937E-4</v>
          </cell>
          <cell r="E59">
            <v>5.9666002114390753E-3</v>
          </cell>
          <cell r="F59">
            <v>3.3854349339468265E-2</v>
          </cell>
        </row>
        <row r="60">
          <cell r="B60">
            <v>22</v>
          </cell>
          <cell r="C60">
            <v>1.4205594857744214E-6</v>
          </cell>
          <cell r="D60">
            <v>2.2918359703827341E-4</v>
          </cell>
          <cell r="E60">
            <v>5.0943666931247238E-3</v>
          </cell>
          <cell r="F60">
            <v>3.6376418993475629E-2</v>
          </cell>
        </row>
        <row r="61">
          <cell r="B61">
            <v>22.5</v>
          </cell>
          <cell r="C61">
            <v>1.0939711911524848E-6</v>
          </cell>
          <cell r="D61">
            <v>1.8460763850698179E-4</v>
          </cell>
          <cell r="E61">
            <v>4.3406616164315629E-3</v>
          </cell>
          <cell r="F61">
            <v>3.880467452378384E-2</v>
          </cell>
        </row>
        <row r="62">
          <cell r="B62">
            <v>23</v>
          </cell>
          <cell r="C62">
            <v>8.4267402248654239E-7</v>
          </cell>
          <cell r="D62">
            <v>1.4859151929846027E-4</v>
          </cell>
          <cell r="E62">
            <v>3.691166045227106E-3</v>
          </cell>
          <cell r="F62">
            <v>4.1109753749477083E-2</v>
          </cell>
        </row>
        <row r="63">
          <cell r="B63">
            <v>23.5</v>
          </cell>
          <cell r="C63">
            <v>6.4925600080124926E-7</v>
          </cell>
          <cell r="D63">
            <v>1.195172088141633E-4</v>
          </cell>
          <cell r="E63">
            <v>3.1329254933363622E-3</v>
          </cell>
          <cell r="F63">
            <v>4.3264493364934244E-2</v>
          </cell>
        </row>
        <row r="64">
          <cell r="B64">
            <v>24</v>
          </cell>
          <cell r="C64">
            <v>5.0034626491685239E-7</v>
          </cell>
          <cell r="D64">
            <v>9.6066482864035687E-5</v>
          </cell>
          <cell r="E64">
            <v>2.6542997366377869E-3</v>
          </cell>
          <cell r="F64">
            <v>4.5244450091649076E-2</v>
          </cell>
        </row>
        <row r="65">
          <cell r="B65">
            <v>24.5</v>
          </cell>
          <cell r="C65">
            <v>3.8567334124177013E-7</v>
          </cell>
          <cell r="D65">
            <v>7.7166807693457539E-5</v>
          </cell>
          <cell r="E65">
            <v>2.2448933534556241E-3</v>
          </cell>
          <cell r="F65">
            <v>4.7028322827086293E-2</v>
          </cell>
        </row>
        <row r="66">
          <cell r="B66">
            <v>25</v>
          </cell>
          <cell r="C66">
            <v>2.9734390294685955E-7</v>
          </cell>
          <cell r="D66">
            <v>6.1946646447262371E-5</v>
          </cell>
          <cell r="E66">
            <v>1.8954738220614987E-3</v>
          </cell>
          <cell r="F66">
            <v>4.859827011828978E-2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842A-90E2-48E0-87F7-4645A62CB3CC}">
  <sheetPr codeName="Sheet1"/>
  <dimension ref="A1:B6"/>
  <sheetViews>
    <sheetView tabSelected="1" workbookViewId="0"/>
  </sheetViews>
  <sheetFormatPr defaultRowHeight="14.5" x14ac:dyDescent="0.35"/>
  <cols>
    <col min="2" max="2" width="8.90625" bestFit="1" customWidth="1"/>
  </cols>
  <sheetData>
    <row r="1" spans="1:2" x14ac:dyDescent="0.35">
      <c r="A1" t="s">
        <v>25</v>
      </c>
    </row>
    <row r="2" spans="1:2" x14ac:dyDescent="0.35">
      <c r="A2" t="s">
        <v>28</v>
      </c>
    </row>
    <row r="4" spans="1:2" x14ac:dyDescent="0.35">
      <c r="A4" t="s">
        <v>26</v>
      </c>
      <c r="B4" s="16">
        <v>44756</v>
      </c>
    </row>
    <row r="6" spans="1:2" x14ac:dyDescent="0.35">
      <c r="A6" s="17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CC300-DCAB-4200-85A1-964C6B956181}">
  <sheetPr codeName="Sheet31"/>
  <dimension ref="A1:U66"/>
  <sheetViews>
    <sheetView workbookViewId="0"/>
  </sheetViews>
  <sheetFormatPr defaultRowHeight="14.5" x14ac:dyDescent="0.35"/>
  <cols>
    <col min="1" max="1" width="16.26953125" customWidth="1"/>
    <col min="8" max="8" width="18.453125" customWidth="1"/>
    <col min="17" max="21" width="11.7265625" customWidth="1"/>
  </cols>
  <sheetData>
    <row r="1" spans="1:20" x14ac:dyDescent="0.35">
      <c r="A1" s="1" t="s">
        <v>0</v>
      </c>
      <c r="Q1" t="s">
        <v>1</v>
      </c>
      <c r="R1" t="s">
        <v>1</v>
      </c>
      <c r="S1" t="s">
        <v>2</v>
      </c>
      <c r="T1" t="s">
        <v>3</v>
      </c>
    </row>
    <row r="2" spans="1:20" x14ac:dyDescent="0.35">
      <c r="A2" s="1"/>
      <c r="P2" t="s">
        <v>4</v>
      </c>
      <c r="Q2" s="2">
        <f>Q9</f>
        <v>2.7326367934996632</v>
      </c>
      <c r="R2" s="3">
        <f>R9</f>
        <v>15.507313055865453</v>
      </c>
      <c r="S2" s="3">
        <f>S9</f>
        <v>2.7326367934996614</v>
      </c>
      <c r="T2" s="4">
        <f>T9</f>
        <v>15.507313055865453</v>
      </c>
    </row>
    <row r="3" spans="1:20" x14ac:dyDescent="0.35">
      <c r="A3" t="s">
        <v>5</v>
      </c>
      <c r="P3" t="s">
        <v>6</v>
      </c>
      <c r="Q3" s="5">
        <v>8</v>
      </c>
      <c r="R3">
        <v>8</v>
      </c>
      <c r="S3">
        <v>8</v>
      </c>
      <c r="T3" s="6">
        <v>8</v>
      </c>
    </row>
    <row r="4" spans="1:20" x14ac:dyDescent="0.35">
      <c r="A4" s="1"/>
      <c r="P4" s="7" t="s">
        <v>7</v>
      </c>
      <c r="Q4" s="8">
        <f>CHIDIST(Q2,Q3)</f>
        <v>0.95</v>
      </c>
      <c r="R4" s="9">
        <v>0.05</v>
      </c>
      <c r="S4" s="9">
        <f>_xlfn.CHISQ.DIST(S2,S3,TRUE)</f>
        <v>4.9999999999999989E-2</v>
      </c>
      <c r="T4" s="10">
        <f>_xlfn.CHISQ.DIST.RT(T2,T3)</f>
        <v>5.0000000000000017E-2</v>
      </c>
    </row>
    <row r="6" spans="1:20" x14ac:dyDescent="0.35">
      <c r="Q6" t="s">
        <v>8</v>
      </c>
      <c r="R6" t="s">
        <v>8</v>
      </c>
      <c r="S6" t="s">
        <v>9</v>
      </c>
      <c r="T6" t="s">
        <v>10</v>
      </c>
    </row>
    <row r="7" spans="1:20" x14ac:dyDescent="0.35">
      <c r="P7" s="7" t="s">
        <v>11</v>
      </c>
      <c r="Q7" s="2">
        <v>0.95</v>
      </c>
      <c r="R7" s="3">
        <v>0.05</v>
      </c>
      <c r="S7" s="3">
        <v>0.05</v>
      </c>
      <c r="T7" s="4">
        <v>0.05</v>
      </c>
    </row>
    <row r="8" spans="1:20" x14ac:dyDescent="0.35">
      <c r="P8" s="7" t="s">
        <v>6</v>
      </c>
      <c r="Q8" s="5">
        <v>8</v>
      </c>
      <c r="R8">
        <v>8</v>
      </c>
      <c r="S8">
        <v>8</v>
      </c>
      <c r="T8" s="6">
        <v>8</v>
      </c>
    </row>
    <row r="9" spans="1:20" x14ac:dyDescent="0.35">
      <c r="P9" s="7" t="s">
        <v>4</v>
      </c>
      <c r="Q9" s="8">
        <f>CHIINV(Q7,Q8)</f>
        <v>2.7326367934996632</v>
      </c>
      <c r="R9" s="9">
        <f>CHIINV(R7,R8)</f>
        <v>15.507313055865453</v>
      </c>
      <c r="S9" s="9">
        <f>_xlfn.CHISQ.INV(S7,S8)</f>
        <v>2.7326367934996614</v>
      </c>
      <c r="T9" s="10">
        <f>_xlfn.CHISQ.INV.RT(T7,T8)</f>
        <v>15.507313055865453</v>
      </c>
    </row>
    <row r="10" spans="1:20" x14ac:dyDescent="0.35">
      <c r="A10" t="s">
        <v>12</v>
      </c>
      <c r="C10">
        <v>1</v>
      </c>
      <c r="D10">
        <v>5</v>
      </c>
      <c r="E10">
        <v>10</v>
      </c>
      <c r="F10">
        <v>30</v>
      </c>
    </row>
    <row r="11" spans="1:20" x14ac:dyDescent="0.35">
      <c r="A11" t="s">
        <v>13</v>
      </c>
      <c r="C11">
        <f>C10/2</f>
        <v>0.5</v>
      </c>
      <c r="D11">
        <f>D10/2</f>
        <v>2.5</v>
      </c>
      <c r="E11">
        <f>E10/2</f>
        <v>5</v>
      </c>
      <c r="F11">
        <f>F10/2</f>
        <v>15</v>
      </c>
      <c r="Q11" t="s">
        <v>2</v>
      </c>
      <c r="R11" t="s">
        <v>14</v>
      </c>
    </row>
    <row r="12" spans="1:20" x14ac:dyDescent="0.35">
      <c r="A12" t="s">
        <v>15</v>
      </c>
      <c r="C12">
        <f>EXP(-1)/GAMMADIST(1,C11,1,FALSE)</f>
        <v>1.7724538509055161</v>
      </c>
      <c r="D12">
        <f>EXP(-1)/GAMMADIST(1,D11,1,FALSE)</f>
        <v>1.329340388179137</v>
      </c>
      <c r="E12">
        <f>EXP(-1)/GAMMADIST(1,E11,1,FALSE)</f>
        <v>23.999999999999996</v>
      </c>
      <c r="F12">
        <f>EXP(-1)/GAMMADIST(1,F11,1,FALSE)</f>
        <v>87178291200.000198</v>
      </c>
      <c r="P12" t="s">
        <v>4</v>
      </c>
      <c r="Q12" s="2">
        <f>S2</f>
        <v>2.7326367934996614</v>
      </c>
      <c r="R12" s="4">
        <f>Q12</f>
        <v>2.7326367934996614</v>
      </c>
    </row>
    <row r="13" spans="1:20" x14ac:dyDescent="0.35">
      <c r="A13" t="s">
        <v>16</v>
      </c>
      <c r="C13">
        <f>2^(C11)*C12</f>
        <v>2.5066282746310007</v>
      </c>
      <c r="D13">
        <f>2^(D11)*D12</f>
        <v>7.5198848238930021</v>
      </c>
      <c r="E13">
        <f>2^(E11)*E12</f>
        <v>767.99999999999989</v>
      </c>
      <c r="F13">
        <f>2^(F11)*F12</f>
        <v>2856658246041606.5</v>
      </c>
      <c r="P13" t="s">
        <v>6</v>
      </c>
      <c r="Q13" s="5">
        <v>8</v>
      </c>
      <c r="R13" s="6">
        <v>8</v>
      </c>
    </row>
    <row r="14" spans="1:20" x14ac:dyDescent="0.35">
      <c r="P14" t="s">
        <v>17</v>
      </c>
      <c r="Q14" s="5">
        <f>_xlfn.CHISQ.DIST(Q12,Q13,FALSE)</f>
        <v>5.4211317423840118E-2</v>
      </c>
      <c r="R14" s="6" t="e">
        <f ca="1">CHISQ_DIST(R12,R13,FALSE)</f>
        <v>#NAME?</v>
      </c>
    </row>
    <row r="15" spans="1:20" x14ac:dyDescent="0.35">
      <c r="B15" s="11" t="s">
        <v>4</v>
      </c>
      <c r="C15" s="11">
        <f>C10</f>
        <v>1</v>
      </c>
      <c r="D15">
        <f>D10</f>
        <v>5</v>
      </c>
      <c r="E15">
        <f>E10</f>
        <v>10</v>
      </c>
      <c r="F15">
        <f>F10</f>
        <v>30</v>
      </c>
      <c r="P15" t="s">
        <v>18</v>
      </c>
      <c r="Q15" s="8">
        <f>_xlfn.CHISQ.DIST(Q12,Q13,TRUE)</f>
        <v>4.9999999999999989E-2</v>
      </c>
      <c r="R15" s="10" t="e">
        <f ca="1">CHISQ_DIST(R12,R13,TRUE)</f>
        <v>#NAME?</v>
      </c>
    </row>
    <row r="16" spans="1:20" x14ac:dyDescent="0.35">
      <c r="B16" s="12">
        <v>0</v>
      </c>
      <c r="C16" t="e">
        <f>$B16^(C$11-1)/(EXP($B16/2)*C$13)</f>
        <v>#DIV/0!</v>
      </c>
      <c r="D16">
        <f t="shared" ref="D16:F31" si="0">$B16^(D$11-1)/(EXP($B16/2)*D$13)</f>
        <v>0</v>
      </c>
      <c r="E16">
        <f t="shared" si="0"/>
        <v>0</v>
      </c>
      <c r="F16">
        <f t="shared" si="0"/>
        <v>0</v>
      </c>
    </row>
    <row r="17" spans="2:21" x14ac:dyDescent="0.35">
      <c r="B17" s="12">
        <f>B16+0.5</f>
        <v>0.5</v>
      </c>
      <c r="C17">
        <f t="shared" ref="C17:F57" si="1">$B17^(C$11-1)/(EXP($B17/2)*C$13)</f>
        <v>0.43939128946772238</v>
      </c>
      <c r="D17">
        <f t="shared" si="0"/>
        <v>3.661594078897687E-2</v>
      </c>
      <c r="E17">
        <f t="shared" si="0"/>
        <v>6.3378969976514082E-5</v>
      </c>
      <c r="F17">
        <f t="shared" si="0"/>
        <v>1.6639801960298342E-20</v>
      </c>
      <c r="Q17" s="13" t="s">
        <v>2</v>
      </c>
      <c r="R17" s="13" t="s">
        <v>14</v>
      </c>
      <c r="S17" s="14" t="s">
        <v>19</v>
      </c>
      <c r="T17" s="13" t="s">
        <v>14</v>
      </c>
      <c r="U17" s="13" t="s">
        <v>20</v>
      </c>
    </row>
    <row r="18" spans="2:21" x14ac:dyDescent="0.35">
      <c r="B18" s="12">
        <f t="shared" ref="B18:B66" si="2">B17+0.5</f>
        <v>1</v>
      </c>
      <c r="C18">
        <f t="shared" si="1"/>
        <v>0.24197072451914331</v>
      </c>
      <c r="D18">
        <f t="shared" si="0"/>
        <v>8.065690817304777E-2</v>
      </c>
      <c r="E18">
        <f t="shared" si="0"/>
        <v>7.8975346316749158E-4</v>
      </c>
      <c r="F18">
        <f t="shared" si="0"/>
        <v>2.1232174361531921E-16</v>
      </c>
      <c r="P18" t="s">
        <v>4</v>
      </c>
      <c r="Q18" s="2">
        <v>4</v>
      </c>
      <c r="R18" s="3">
        <f>Q18</f>
        <v>4</v>
      </c>
      <c r="S18" s="3">
        <v>4</v>
      </c>
      <c r="T18" s="3">
        <v>4</v>
      </c>
      <c r="U18" s="4">
        <v>4</v>
      </c>
    </row>
    <row r="19" spans="2:21" x14ac:dyDescent="0.35">
      <c r="B19" s="12">
        <f t="shared" si="2"/>
        <v>1.5</v>
      </c>
      <c r="C19">
        <f t="shared" si="1"/>
        <v>0.15386632280545529</v>
      </c>
      <c r="D19">
        <f t="shared" si="0"/>
        <v>0.11539974210409143</v>
      </c>
      <c r="E19">
        <f t="shared" si="0"/>
        <v>3.1137443662127436E-3</v>
      </c>
      <c r="F19">
        <f t="shared" si="0"/>
        <v>4.8272354070163344E-14</v>
      </c>
      <c r="P19" t="s">
        <v>6</v>
      </c>
      <c r="Q19" s="5">
        <v>5.9</v>
      </c>
      <c r="R19">
        <v>5</v>
      </c>
      <c r="S19">
        <v>5.9</v>
      </c>
      <c r="T19">
        <v>5.9</v>
      </c>
      <c r="U19" s="6">
        <v>5.9</v>
      </c>
    </row>
    <row r="20" spans="2:21" x14ac:dyDescent="0.35">
      <c r="B20" s="12">
        <f t="shared" si="2"/>
        <v>2</v>
      </c>
      <c r="C20">
        <f t="shared" si="1"/>
        <v>0.10377687435514865</v>
      </c>
      <c r="D20">
        <f t="shared" si="0"/>
        <v>0.1383691658068649</v>
      </c>
      <c r="E20">
        <f t="shared" si="0"/>
        <v>7.6641550244050498E-3</v>
      </c>
      <c r="F20">
        <f t="shared" si="0"/>
        <v>2.1099257401562919E-12</v>
      </c>
      <c r="P20" t="s">
        <v>17</v>
      </c>
      <c r="Q20" s="5">
        <f>_xlfn.CHISQ.DIST(Q18,Q19,FALSE)</f>
        <v>0.14397591070183482</v>
      </c>
      <c r="R20" t="e">
        <f ca="1">CHISQ_DIST(R18,R19,FALSE)</f>
        <v>#NAME?</v>
      </c>
      <c r="T20" t="e">
        <f ca="1">CHISQ_DIST(T18,T19,FALSE)</f>
        <v>#NAME?</v>
      </c>
      <c r="U20" s="6">
        <f>_xlfn.GAMMA.DIST(U18,U19/2,2,FALSE)</f>
        <v>0.1368301296733446</v>
      </c>
    </row>
    <row r="21" spans="2:21" x14ac:dyDescent="0.35">
      <c r="B21" s="12">
        <f t="shared" si="2"/>
        <v>2.5</v>
      </c>
      <c r="C21">
        <f t="shared" si="1"/>
        <v>7.2288957067272508E-2</v>
      </c>
      <c r="D21">
        <f t="shared" si="0"/>
        <v>0.15060199389015105</v>
      </c>
      <c r="E21">
        <f t="shared" si="0"/>
        <v>1.4572387535613513E-2</v>
      </c>
      <c r="F21">
        <f t="shared" si="0"/>
        <v>3.7362311073962552E-11</v>
      </c>
      <c r="P21" t="s">
        <v>18</v>
      </c>
      <c r="Q21" s="8">
        <f>_xlfn.CHISQ.DIST(Q18,Q19,TRUE)</f>
        <v>0.4505840486472199</v>
      </c>
      <c r="R21" s="9" t="e">
        <f ca="1">CHISQ_DIST(R18,R19,TRUE)</f>
        <v>#NAME?</v>
      </c>
      <c r="S21" s="9">
        <f>1-CHIDIST(S18,S19)</f>
        <v>0.4505840486472199</v>
      </c>
      <c r="T21" s="9" t="e">
        <f ca="1">CHISQ_DIST(T18,T19,TRUE)</f>
        <v>#NAME?</v>
      </c>
      <c r="U21" s="10">
        <f>_xlfn.GAMMA.DIST(U18,U19/2,2,TRUE)</f>
        <v>0.33503881341387054</v>
      </c>
    </row>
    <row r="22" spans="2:21" x14ac:dyDescent="0.35">
      <c r="B22" s="12">
        <f t="shared" si="2"/>
        <v>3</v>
      </c>
      <c r="C22">
        <f t="shared" si="1"/>
        <v>5.1393443267923097E-2</v>
      </c>
      <c r="D22">
        <f t="shared" si="0"/>
        <v>0.15418032980376928</v>
      </c>
      <c r="E22">
        <f t="shared" si="0"/>
        <v>2.3533259078154716E-2</v>
      </c>
      <c r="F22">
        <f t="shared" si="0"/>
        <v>3.7359199002323759E-10</v>
      </c>
    </row>
    <row r="23" spans="2:21" x14ac:dyDescent="0.35">
      <c r="B23" s="12">
        <f t="shared" si="2"/>
        <v>3.5</v>
      </c>
      <c r="C23">
        <f t="shared" si="1"/>
        <v>3.705618452374812E-2</v>
      </c>
      <c r="D23">
        <f t="shared" si="0"/>
        <v>0.15131275347197151</v>
      </c>
      <c r="E23">
        <f t="shared" si="0"/>
        <v>3.3954365089885967E-2</v>
      </c>
      <c r="F23">
        <f t="shared" si="0"/>
        <v>2.5181348906610033E-9</v>
      </c>
    </row>
    <row r="24" spans="2:21" x14ac:dyDescent="0.35">
      <c r="B24" s="12">
        <f t="shared" si="2"/>
        <v>4</v>
      </c>
      <c r="C24">
        <f t="shared" si="1"/>
        <v>2.6995483256594024E-2</v>
      </c>
      <c r="D24">
        <f t="shared" si="0"/>
        <v>0.14397591070183474</v>
      </c>
      <c r="E24">
        <f t="shared" si="0"/>
        <v>4.5111761078870903E-2</v>
      </c>
      <c r="F24">
        <f t="shared" si="0"/>
        <v>1.2717232983276559E-8</v>
      </c>
    </row>
    <row r="25" spans="2:21" x14ac:dyDescent="0.35">
      <c r="B25" s="12">
        <f t="shared" si="2"/>
        <v>4.5</v>
      </c>
      <c r="C25">
        <f t="shared" si="1"/>
        <v>1.9821714870604894E-2</v>
      </c>
      <c r="D25">
        <f t="shared" si="0"/>
        <v>0.13379657537658299</v>
      </c>
      <c r="E25">
        <f t="shared" si="0"/>
        <v>5.6276392606639976E-2</v>
      </c>
      <c r="F25">
        <f t="shared" si="0"/>
        <v>5.1517445644036793E-8</v>
      </c>
    </row>
    <row r="26" spans="2:21" x14ac:dyDescent="0.35">
      <c r="B26" s="12">
        <f t="shared" si="2"/>
        <v>5</v>
      </c>
      <c r="C26">
        <f t="shared" si="1"/>
        <v>1.4644982561926485E-2</v>
      </c>
      <c r="D26">
        <f t="shared" si="0"/>
        <v>0.12204152134938735</v>
      </c>
      <c r="E26">
        <f t="shared" si="0"/>
        <v>6.6800942890542656E-2</v>
      </c>
      <c r="F26">
        <f t="shared" si="0"/>
        <v>1.7538222234784354E-7</v>
      </c>
    </row>
    <row r="27" spans="2:21" x14ac:dyDescent="0.35">
      <c r="B27" s="12">
        <f t="shared" si="2"/>
        <v>5.5</v>
      </c>
      <c r="C27">
        <f t="shared" si="1"/>
        <v>1.087474033728314E-2</v>
      </c>
      <c r="D27">
        <f t="shared" si="0"/>
        <v>0.10965363173427169</v>
      </c>
      <c r="E27">
        <f t="shared" si="0"/>
        <v>7.616925585346726E-2</v>
      </c>
      <c r="F27">
        <f t="shared" si="0"/>
        <v>5.1869198914969111E-7</v>
      </c>
    </row>
    <row r="28" spans="2:21" x14ac:dyDescent="0.35">
      <c r="B28" s="12">
        <f t="shared" si="2"/>
        <v>6</v>
      </c>
      <c r="C28">
        <f t="shared" si="1"/>
        <v>8.1086955549402439E-3</v>
      </c>
      <c r="D28">
        <f t="shared" si="0"/>
        <v>9.7304346659282934E-2</v>
      </c>
      <c r="E28">
        <f t="shared" si="0"/>
        <v>8.4015677870770411E-2</v>
      </c>
      <c r="F28">
        <f t="shared" si="0"/>
        <v>1.365764351001487E-6</v>
      </c>
    </row>
    <row r="29" spans="2:21" x14ac:dyDescent="0.35">
      <c r="B29" s="12">
        <f t="shared" si="2"/>
        <v>6.5</v>
      </c>
      <c r="C29">
        <f t="shared" si="1"/>
        <v>6.0673119025767344E-3</v>
      </c>
      <c r="D29">
        <f t="shared" si="0"/>
        <v>8.544797596128903E-2</v>
      </c>
      <c r="E29">
        <f t="shared" si="0"/>
        <v>9.0122896311996464E-2</v>
      </c>
      <c r="F29">
        <f t="shared" si="0"/>
        <v>3.2619074885449244E-6</v>
      </c>
    </row>
    <row r="30" spans="2:21" x14ac:dyDescent="0.35">
      <c r="B30" s="12">
        <f t="shared" si="2"/>
        <v>7</v>
      </c>
      <c r="C30">
        <f t="shared" si="1"/>
        <v>4.5533429216401732E-3</v>
      </c>
      <c r="D30">
        <f t="shared" si="0"/>
        <v>7.4371267720122813E-2</v>
      </c>
      <c r="E30">
        <f t="shared" si="0"/>
        <v>9.4406142704409821E-2</v>
      </c>
      <c r="F30">
        <f t="shared" si="0"/>
        <v>7.1694127937997707E-6</v>
      </c>
    </row>
    <row r="31" spans="2:21" x14ac:dyDescent="0.35">
      <c r="B31" s="12">
        <f t="shared" si="2"/>
        <v>7.5</v>
      </c>
      <c r="C31">
        <f t="shared" si="1"/>
        <v>3.4259035101394828E-3</v>
      </c>
      <c r="D31">
        <f t="shared" si="0"/>
        <v>6.4235690815115279E-2</v>
      </c>
      <c r="E31">
        <f t="shared" si="0"/>
        <v>9.6890127275428159E-2</v>
      </c>
      <c r="F31">
        <f t="shared" si="0"/>
        <v>1.4668817092095687E-5</v>
      </c>
    </row>
    <row r="32" spans="2:21" ht="15" thickBot="1" x14ac:dyDescent="0.4">
      <c r="B32" s="12">
        <f t="shared" si="2"/>
        <v>8</v>
      </c>
      <c r="C32">
        <f t="shared" si="1"/>
        <v>2.5833731692615066E-3</v>
      </c>
      <c r="D32">
        <f t="shared" si="1"/>
        <v>5.511196094424544E-2</v>
      </c>
      <c r="E32">
        <f t="shared" si="1"/>
        <v>9.7683407406582323E-2</v>
      </c>
      <c r="F32">
        <f t="shared" si="1"/>
        <v>2.8198343930310267E-5</v>
      </c>
    </row>
    <row r="33" spans="2:10" x14ac:dyDescent="0.35">
      <c r="B33" s="12">
        <f t="shared" si="2"/>
        <v>8.5</v>
      </c>
      <c r="C33">
        <f t="shared" si="1"/>
        <v>1.9518617565225447E-3</v>
      </c>
      <c r="D33">
        <f t="shared" si="1"/>
        <v>4.7007337302917958E-2</v>
      </c>
      <c r="E33">
        <f t="shared" si="1"/>
        <v>9.6953375676556569E-2</v>
      </c>
      <c r="F33">
        <f t="shared" si="1"/>
        <v>5.1316275125678344E-5</v>
      </c>
      <c r="H33" s="15"/>
      <c r="I33" s="15" t="s">
        <v>21</v>
      </c>
      <c r="J33" s="15" t="s">
        <v>22</v>
      </c>
    </row>
    <row r="34" spans="2:10" x14ac:dyDescent="0.35">
      <c r="B34" s="12">
        <f t="shared" si="2"/>
        <v>9</v>
      </c>
      <c r="C34">
        <f t="shared" si="1"/>
        <v>1.4772828039793355E-3</v>
      </c>
      <c r="D34">
        <f t="shared" si="1"/>
        <v>3.988663570744206E-2</v>
      </c>
      <c r="E34">
        <f t="shared" si="1"/>
        <v>9.4903810270062214E-2</v>
      </c>
      <c r="F34">
        <f t="shared" si="1"/>
        <v>8.8963462304390755E-5</v>
      </c>
      <c r="H34" t="s">
        <v>23</v>
      </c>
      <c r="I34">
        <f>3+12/5</f>
        <v>5.4</v>
      </c>
      <c r="J34">
        <f>3+ 12/10</f>
        <v>4.2</v>
      </c>
    </row>
    <row r="35" spans="2:10" x14ac:dyDescent="0.35">
      <c r="B35" s="12">
        <f t="shared" si="2"/>
        <v>9.5</v>
      </c>
      <c r="C35">
        <f t="shared" si="1"/>
        <v>1.1198232344578794E-3</v>
      </c>
      <c r="D35">
        <f t="shared" si="1"/>
        <v>3.3688015636607886E-2</v>
      </c>
      <c r="E35">
        <f t="shared" si="1"/>
        <v>9.1755987187978866E-2</v>
      </c>
      <c r="F35">
        <f t="shared" si="1"/>
        <v>1.4769758627383015E-4</v>
      </c>
      <c r="H35" s="9" t="s">
        <v>24</v>
      </c>
      <c r="I35" s="9">
        <f>2^1.5/SQRT(5)</f>
        <v>1.2649110640673515</v>
      </c>
      <c r="J35" s="9">
        <f>2^1.5/SQRT(10)</f>
        <v>0.89442719099991574</v>
      </c>
    </row>
    <row r="36" spans="2:10" x14ac:dyDescent="0.35">
      <c r="B36" s="12">
        <f t="shared" si="2"/>
        <v>10</v>
      </c>
      <c r="C36">
        <f t="shared" si="1"/>
        <v>8.5003666025203423E-4</v>
      </c>
      <c r="D36">
        <f t="shared" si="1"/>
        <v>2.8334555341734478E-2</v>
      </c>
      <c r="E36">
        <f t="shared" si="1"/>
        <v>8.773368488392537E-2</v>
      </c>
      <c r="F36">
        <f t="shared" si="1"/>
        <v>2.3586815148161517E-4</v>
      </c>
    </row>
    <row r="37" spans="2:10" x14ac:dyDescent="0.35">
      <c r="B37" s="12">
        <f t="shared" si="2"/>
        <v>10.5</v>
      </c>
      <c r="C37">
        <f t="shared" si="1"/>
        <v>6.4605484281517439E-4</v>
      </c>
      <c r="D37">
        <f t="shared" si="1"/>
        <v>2.3742515473457661E-2</v>
      </c>
      <c r="E37">
        <f t="shared" si="1"/>
        <v>8.3051971499934485E-2</v>
      </c>
      <c r="F37">
        <f t="shared" si="1"/>
        <v>3.6370215133629049E-4</v>
      </c>
    </row>
    <row r="38" spans="2:10" x14ac:dyDescent="0.35">
      <c r="B38" s="12">
        <f t="shared" si="2"/>
        <v>11</v>
      </c>
      <c r="C38">
        <f t="shared" si="1"/>
        <v>4.9157985005762153E-4</v>
      </c>
      <c r="D38">
        <f t="shared" si="1"/>
        <v>1.9827053952324078E-2</v>
      </c>
      <c r="E38">
        <f t="shared" si="1"/>
        <v>7.7909401862698457E-2</v>
      </c>
      <c r="F38">
        <f t="shared" si="1"/>
        <v>5.4327491774697504E-4</v>
      </c>
    </row>
    <row r="39" spans="2:10" x14ac:dyDescent="0.35">
      <c r="B39" s="12">
        <f t="shared" si="2"/>
        <v>11.5</v>
      </c>
      <c r="C39">
        <f t="shared" si="1"/>
        <v>3.744276176879148E-4</v>
      </c>
      <c r="D39">
        <f t="shared" si="1"/>
        <v>1.650601747974224E-2</v>
      </c>
      <c r="E39">
        <f t="shared" si="1"/>
        <v>7.2483118560877427E-2</v>
      </c>
      <c r="F39">
        <f t="shared" si="1"/>
        <v>7.8834842985415631E-4</v>
      </c>
    </row>
    <row r="40" spans="2:10" x14ac:dyDescent="0.35">
      <c r="B40" s="12">
        <f t="shared" si="2"/>
        <v>12</v>
      </c>
      <c r="C40">
        <f t="shared" si="1"/>
        <v>2.85464791675855E-4</v>
      </c>
      <c r="D40">
        <f t="shared" si="1"/>
        <v>1.3702310000441044E-2</v>
      </c>
      <c r="E40">
        <f t="shared" si="1"/>
        <v>6.6926308769991699E-2</v>
      </c>
      <c r="F40">
        <f t="shared" si="1"/>
        <v>1.1140694526804355E-3</v>
      </c>
    </row>
    <row r="41" spans="2:10" x14ac:dyDescent="0.35">
      <c r="B41" s="12">
        <f t="shared" si="2"/>
        <v>12.5</v>
      </c>
      <c r="C41">
        <f t="shared" si="1"/>
        <v>2.17828423035271E-4</v>
      </c>
      <c r="D41">
        <f t="shared" si="1"/>
        <v>1.1345230366420366E-2</v>
      </c>
      <c r="E41">
        <f t="shared" si="1"/>
        <v>6.1367484290685968E-2</v>
      </c>
      <c r="F41">
        <f t="shared" si="1"/>
        <v>1.5365311998272934E-3</v>
      </c>
    </row>
    <row r="42" spans="2:10" x14ac:dyDescent="0.35">
      <c r="B42" s="12">
        <f t="shared" si="2"/>
        <v>13</v>
      </c>
      <c r="C42">
        <f t="shared" si="1"/>
        <v>1.6635055620285903E-4</v>
      </c>
      <c r="D42">
        <f t="shared" si="1"/>
        <v>9.3710813327610581E-3</v>
      </c>
      <c r="E42">
        <f t="shared" si="1"/>
        <v>5.5911102591969346E-2</v>
      </c>
      <c r="F42">
        <f t="shared" si="1"/>
        <v>2.072213567712318E-3</v>
      </c>
    </row>
    <row r="43" spans="2:10" x14ac:dyDescent="0.35">
      <c r="B43" s="12">
        <f t="shared" si="2"/>
        <v>13.5</v>
      </c>
      <c r="C43">
        <f t="shared" si="1"/>
        <v>1.271321608565569E-4</v>
      </c>
      <c r="D43">
        <f t="shared" si="1"/>
        <v>7.7232787720358312E-3</v>
      </c>
      <c r="E43">
        <f t="shared" si="1"/>
        <v>5.0639114302806203E-2</v>
      </c>
      <c r="F43">
        <f t="shared" si="1"/>
        <v>2.7373272388784143E-3</v>
      </c>
    </row>
    <row r="44" spans="2:10" x14ac:dyDescent="0.35">
      <c r="B44" s="12">
        <f t="shared" si="2"/>
        <v>14</v>
      </c>
      <c r="C44">
        <f t="shared" si="1"/>
        <v>9.7226505045914372E-5</v>
      </c>
      <c r="D44">
        <f t="shared" si="1"/>
        <v>6.3521316629997363E-3</v>
      </c>
      <c r="E44">
        <f t="shared" si="1"/>
        <v>4.561309581867487E-2</v>
      </c>
      <c r="F44">
        <f t="shared" si="1"/>
        <v>3.5470951554621008E-3</v>
      </c>
    </row>
    <row r="45" spans="2:10" x14ac:dyDescent="0.35">
      <c r="B45" s="12">
        <f t="shared" si="2"/>
        <v>14.5</v>
      </c>
      <c r="C45">
        <f t="shared" si="1"/>
        <v>7.4403106875490743E-5</v>
      </c>
      <c r="D45">
        <f t="shared" si="1"/>
        <v>5.214417740190643E-3</v>
      </c>
      <c r="E45">
        <f t="shared" si="1"/>
        <v>4.0876696933182535E-2</v>
      </c>
      <c r="F45">
        <f t="shared" si="1"/>
        <v>4.5150103526663413E-3</v>
      </c>
    </row>
    <row r="46" spans="2:10" x14ac:dyDescent="0.35">
      <c r="B46" s="12">
        <f t="shared" si="2"/>
        <v>15</v>
      </c>
      <c r="C46">
        <f t="shared" si="1"/>
        <v>5.6971259661427418E-5</v>
      </c>
      <c r="D46">
        <f t="shared" si="1"/>
        <v>4.2728444746070555E-3</v>
      </c>
      <c r="E46">
        <f t="shared" si="1"/>
        <v>3.6458198227518335E-2</v>
      </c>
      <c r="F46">
        <f t="shared" si="1"/>
        <v>5.6521115628370153E-3</v>
      </c>
    </row>
    <row r="47" spans="2:10" x14ac:dyDescent="0.35">
      <c r="B47" s="12">
        <f t="shared" si="2"/>
        <v>15.5</v>
      </c>
      <c r="C47">
        <f t="shared" si="1"/>
        <v>4.3647762144189506E-5</v>
      </c>
      <c r="D47">
        <f t="shared" si="1"/>
        <v>3.4954582850471741E-3</v>
      </c>
      <c r="E47">
        <f t="shared" si="1"/>
        <v>3.2373029119059205E-2</v>
      </c>
      <c r="F47">
        <f t="shared" si="1"/>
        <v>6.9663173144708474E-3</v>
      </c>
    </row>
    <row r="48" spans="2:10" x14ac:dyDescent="0.35">
      <c r="B48" s="12">
        <f t="shared" si="2"/>
        <v>16</v>
      </c>
      <c r="C48">
        <f t="shared" si="1"/>
        <v>3.3457556441221335E-5</v>
      </c>
      <c r="D48">
        <f t="shared" si="1"/>
        <v>2.8550448163175528E-3</v>
      </c>
      <c r="E48">
        <f t="shared" si="1"/>
        <v>2.8626144247681014E-2</v>
      </c>
      <c r="F48">
        <f t="shared" si="1"/>
        <v>8.461855697926424E-3</v>
      </c>
    </row>
    <row r="49" spans="2:6" x14ac:dyDescent="0.35">
      <c r="B49" s="12">
        <f t="shared" si="2"/>
        <v>16.5</v>
      </c>
      <c r="C49">
        <f t="shared" si="1"/>
        <v>2.5658934493672183E-5</v>
      </c>
      <c r="D49">
        <f t="shared" si="1"/>
        <v>2.328548305300751E-3</v>
      </c>
      <c r="E49">
        <f t="shared" si="1"/>
        <v>2.5214193484191967E-2</v>
      </c>
      <c r="F49">
        <f t="shared" si="1"/>
        <v>1.0138821013405646E-2</v>
      </c>
    </row>
    <row r="50" spans="2:6" x14ac:dyDescent="0.35">
      <c r="B50" s="12">
        <f t="shared" si="2"/>
        <v>17</v>
      </c>
      <c r="C50">
        <f t="shared" si="1"/>
        <v>1.9687134527509615E-5</v>
      </c>
      <c r="D50">
        <f t="shared" si="1"/>
        <v>1.8965272928167607E-3</v>
      </c>
      <c r="E50">
        <f t="shared" si="1"/>
        <v>2.2127450062679709E-2</v>
      </c>
      <c r="F50">
        <f t="shared" si="1"/>
        <v>1.1992880770764573E-2</v>
      </c>
    </row>
    <row r="51" spans="2:6" x14ac:dyDescent="0.35">
      <c r="B51" s="12">
        <f t="shared" si="2"/>
        <v>17.5</v>
      </c>
      <c r="C51">
        <f t="shared" si="1"/>
        <v>1.5111734848619759E-5</v>
      </c>
      <c r="D51">
        <f t="shared" si="1"/>
        <v>1.5426562657966016E-3</v>
      </c>
      <c r="E51">
        <f t="shared" si="1"/>
        <v>1.9351483235825539E-2</v>
      </c>
      <c r="F51">
        <f t="shared" si="1"/>
        <v>1.401514766618263E-2</v>
      </c>
    </row>
    <row r="52" spans="2:6" x14ac:dyDescent="0.35">
      <c r="B52" s="12">
        <f t="shared" si="2"/>
        <v>18</v>
      </c>
      <c r="C52">
        <f t="shared" si="1"/>
        <v>1.1604420995562321E-5</v>
      </c>
      <c r="D52">
        <f t="shared" si="1"/>
        <v>1.2532774675207297E-3</v>
      </c>
      <c r="E52">
        <f t="shared" si="1"/>
        <v>1.686857759609801E-2</v>
      </c>
      <c r="F52">
        <f t="shared" si="1"/>
        <v>1.6192221917503927E-2</v>
      </c>
    </row>
    <row r="53" spans="2:6" x14ac:dyDescent="0.35">
      <c r="B53" s="12">
        <f t="shared" si="2"/>
        <v>18.5</v>
      </c>
      <c r="C53">
        <f t="shared" si="1"/>
        <v>8.9145668075170811E-6</v>
      </c>
      <c r="D53">
        <f t="shared" si="1"/>
        <v>1.0170034966242405E-3</v>
      </c>
      <c r="E53">
        <f t="shared" si="1"/>
        <v>1.4658911941653285E-2</v>
      </c>
      <c r="F53">
        <f t="shared" si="1"/>
        <v>1.8506400348280421E-2</v>
      </c>
    </row>
    <row r="54" spans="2:6" x14ac:dyDescent="0.35">
      <c r="B54" s="12">
        <f t="shared" si="2"/>
        <v>19</v>
      </c>
      <c r="C54">
        <f t="shared" si="1"/>
        <v>6.8507116348430993E-6</v>
      </c>
      <c r="D54">
        <f t="shared" si="1"/>
        <v>8.2436896672611931E-4</v>
      </c>
      <c r="E54">
        <f t="shared" si="1"/>
        <v>1.2701517347389361E-2</v>
      </c>
      <c r="F54">
        <f t="shared" si="1"/>
        <v>2.0936040426336948E-2</v>
      </c>
    </row>
    <row r="55" spans="2:6" x14ac:dyDescent="0.35">
      <c r="B55" s="12">
        <f t="shared" si="2"/>
        <v>19.5</v>
      </c>
      <c r="C55">
        <f t="shared" si="1"/>
        <v>5.2664936100556295E-6</v>
      </c>
      <c r="D55">
        <f t="shared" si="1"/>
        <v>6.6752806507455113E-4</v>
      </c>
      <c r="E55">
        <f t="shared" si="1"/>
        <v>1.0975037854508863E-2</v>
      </c>
      <c r="F55">
        <f t="shared" si="1"/>
        <v>2.3456060519275412E-2</v>
      </c>
    </row>
    <row r="56" spans="2:6" x14ac:dyDescent="0.35">
      <c r="B56" s="12">
        <f t="shared" si="2"/>
        <v>20</v>
      </c>
      <c r="C56">
        <f t="shared" si="1"/>
        <v>4.049955478044558E-6</v>
      </c>
      <c r="D56">
        <f t="shared" si="1"/>
        <v>5.3999406373927451E-4</v>
      </c>
      <c r="E56">
        <f t="shared" si="1"/>
        <v>9.4583187005176789E-3</v>
      </c>
      <c r="F56">
        <f t="shared" si="1"/>
        <v>2.6038552223013031E-2</v>
      </c>
    </row>
    <row r="57" spans="2:6" x14ac:dyDescent="0.35">
      <c r="B57" s="12">
        <f t="shared" si="2"/>
        <v>20.5</v>
      </c>
      <c r="C57">
        <f t="shared" si="1"/>
        <v>3.1154063142276254E-6</v>
      </c>
      <c r="D57">
        <f t="shared" si="1"/>
        <v>4.364165011847201E-4</v>
      </c>
      <c r="E57">
        <f t="shared" si="1"/>
        <v>8.1308469206181136E-3</v>
      </c>
      <c r="F57">
        <f t="shared" si="1"/>
        <v>2.8653476908645181E-2</v>
      </c>
    </row>
    <row r="58" spans="2:6" x14ac:dyDescent="0.35">
      <c r="B58" s="12">
        <f t="shared" si="2"/>
        <v>21</v>
      </c>
      <c r="C58">
        <f t="shared" ref="C58:F66" si="3">$B58^(C$11-1)/(EXP($B58/2)*C$13)</f>
        <v>2.3972225728510397E-6</v>
      </c>
      <c r="D58">
        <f t="shared" si="3"/>
        <v>3.5239171820910289E-4</v>
      </c>
      <c r="E58">
        <f t="shared" si="3"/>
        <v>6.9730679765471074E-3</v>
      </c>
      <c r="F58">
        <f t="shared" si="3"/>
        <v>3.1269416648032858E-2</v>
      </c>
    </row>
    <row r="59" spans="2:6" x14ac:dyDescent="0.35">
      <c r="B59" s="12">
        <f t="shared" si="2"/>
        <v>21.5</v>
      </c>
      <c r="C59">
        <f t="shared" si="3"/>
        <v>1.8451222900996885E-6</v>
      </c>
      <c r="D59">
        <f t="shared" si="3"/>
        <v>2.843025928661937E-4</v>
      </c>
      <c r="E59">
        <f t="shared" si="3"/>
        <v>5.9666002114390753E-3</v>
      </c>
      <c r="F59">
        <f t="shared" si="3"/>
        <v>3.3854349339468265E-2</v>
      </c>
    </row>
    <row r="60" spans="2:6" x14ac:dyDescent="0.35">
      <c r="B60" s="12">
        <f t="shared" si="2"/>
        <v>22</v>
      </c>
      <c r="C60">
        <f t="shared" si="3"/>
        <v>1.4205594857744214E-6</v>
      </c>
      <c r="D60">
        <f t="shared" si="3"/>
        <v>2.2918359703827341E-4</v>
      </c>
      <c r="E60">
        <f t="shared" si="3"/>
        <v>5.0943666931247238E-3</v>
      </c>
      <c r="F60">
        <f t="shared" si="3"/>
        <v>3.6376418993475629E-2</v>
      </c>
    </row>
    <row r="61" spans="2:6" x14ac:dyDescent="0.35">
      <c r="B61" s="12">
        <f t="shared" si="2"/>
        <v>22.5</v>
      </c>
      <c r="C61">
        <f t="shared" si="3"/>
        <v>1.0939711911524848E-6</v>
      </c>
      <c r="D61">
        <f t="shared" si="3"/>
        <v>1.8460763850698179E-4</v>
      </c>
      <c r="E61">
        <f t="shared" si="3"/>
        <v>4.3406616164315629E-3</v>
      </c>
      <c r="F61">
        <f t="shared" si="3"/>
        <v>3.880467452378384E-2</v>
      </c>
    </row>
    <row r="62" spans="2:6" x14ac:dyDescent="0.35">
      <c r="B62" s="12">
        <f t="shared" si="2"/>
        <v>23</v>
      </c>
      <c r="C62">
        <f t="shared" si="3"/>
        <v>8.4267402248654239E-7</v>
      </c>
      <c r="D62">
        <f t="shared" si="3"/>
        <v>1.4859151929846027E-4</v>
      </c>
      <c r="E62">
        <f t="shared" si="3"/>
        <v>3.691166045227106E-3</v>
      </c>
      <c r="F62">
        <f t="shared" si="3"/>
        <v>4.1109753749477083E-2</v>
      </c>
    </row>
    <row r="63" spans="2:6" x14ac:dyDescent="0.35">
      <c r="B63" s="12">
        <f t="shared" si="2"/>
        <v>23.5</v>
      </c>
      <c r="C63">
        <f t="shared" si="3"/>
        <v>6.4925600080124926E-7</v>
      </c>
      <c r="D63">
        <f t="shared" si="3"/>
        <v>1.195172088141633E-4</v>
      </c>
      <c r="E63">
        <f t="shared" si="3"/>
        <v>3.1329254933363622E-3</v>
      </c>
      <c r="F63">
        <f t="shared" si="3"/>
        <v>4.3264493364934244E-2</v>
      </c>
    </row>
    <row r="64" spans="2:6" x14ac:dyDescent="0.35">
      <c r="B64" s="12">
        <f t="shared" si="2"/>
        <v>24</v>
      </c>
      <c r="C64">
        <f t="shared" si="3"/>
        <v>5.0034626491685239E-7</v>
      </c>
      <c r="D64">
        <f t="shared" si="3"/>
        <v>9.6066482864035687E-5</v>
      </c>
      <c r="E64">
        <f t="shared" si="3"/>
        <v>2.6542997366377869E-3</v>
      </c>
      <c r="F64">
        <f t="shared" si="3"/>
        <v>4.5244450091649076E-2</v>
      </c>
    </row>
    <row r="65" spans="2:6" x14ac:dyDescent="0.35">
      <c r="B65" s="12">
        <f t="shared" si="2"/>
        <v>24.5</v>
      </c>
      <c r="C65">
        <f t="shared" si="3"/>
        <v>3.8567334124177013E-7</v>
      </c>
      <c r="D65">
        <f t="shared" si="3"/>
        <v>7.7166807693457539E-5</v>
      </c>
      <c r="E65">
        <f t="shared" si="3"/>
        <v>2.2448933534556241E-3</v>
      </c>
      <c r="F65">
        <f t="shared" si="3"/>
        <v>4.7028322827086293E-2</v>
      </c>
    </row>
    <row r="66" spans="2:6" x14ac:dyDescent="0.35">
      <c r="B66" s="12">
        <f t="shared" si="2"/>
        <v>25</v>
      </c>
      <c r="C66">
        <f t="shared" si="3"/>
        <v>2.9734390294685955E-7</v>
      </c>
      <c r="D66">
        <f t="shared" si="3"/>
        <v>6.1946646447262371E-5</v>
      </c>
      <c r="E66">
        <f t="shared" si="3"/>
        <v>1.8954738220614987E-3</v>
      </c>
      <c r="F66">
        <f t="shared" si="3"/>
        <v>4.859827011828978E-2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Chi-Sq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2022-07-14T16:56:37Z</dcterms:created>
  <dcterms:modified xsi:type="dcterms:W3CDTF">2022-07-14T17:00:32Z</dcterms:modified>
</cp:coreProperties>
</file>